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IV_\Works Flash\_2021\ЦГЗ\Сказ 2020\Exit 2020\"/>
    </mc:Choice>
  </mc:AlternateContent>
  <bookViews>
    <workbookView xWindow="240" yWindow="120" windowWidth="14235" windowHeight="8700"/>
  </bookViews>
  <sheets>
    <sheet name="1" sheetId="17" r:id="rId1"/>
    <sheet name="2 1МОЗ" sheetId="4" r:id="rId2"/>
    <sheet name="2 (2)ДСС" sheetId="21" r:id="rId3"/>
    <sheet name="2 (3)вооз" sheetId="13" r:id="rId4"/>
    <sheet name="3" sheetId="3" r:id="rId5"/>
    <sheet name=" 4 " sheetId="22" r:id="rId6"/>
    <sheet name="5" sheetId="8" r:id="rId7"/>
  </sheets>
  <externalReferences>
    <externalReference r:id="rId8"/>
  </externalReferences>
  <definedNames>
    <definedName name="_xlnm.Print_Titles" localSheetId="0">'1'!$C:$C</definedName>
    <definedName name="_xlnm.Print_Titles" localSheetId="2">'2 (2)ДСС'!$B:$B</definedName>
    <definedName name="_xlnm.Print_Titles" localSheetId="3">'2 (3)вооз'!$B:$B</definedName>
    <definedName name="_xlnm.Print_Titles" localSheetId="1">'2 1МОЗ'!$B:$B</definedName>
    <definedName name="_xlnm.Print_Area" localSheetId="5">' 4 '!$A$1:$AM$33</definedName>
    <definedName name="_xlnm.Print_Area" localSheetId="0">'1'!$C$1:$AC$32</definedName>
  </definedNames>
  <calcPr calcId="162913"/>
</workbook>
</file>

<file path=xl/calcChain.xml><?xml version="1.0" encoding="utf-8"?>
<calcChain xmlns="http://schemas.openxmlformats.org/spreadsheetml/2006/main">
  <c r="M8" i="22" l="1"/>
  <c r="Q8" i="22"/>
  <c r="W8" i="22"/>
  <c r="AA8" i="22"/>
  <c r="AE8" i="22"/>
  <c r="AI8" i="22"/>
  <c r="AM8" i="22"/>
  <c r="M9" i="22"/>
  <c r="Q9" i="22"/>
  <c r="W9" i="22"/>
  <c r="AA9" i="22"/>
  <c r="AE9" i="22"/>
  <c r="AI9" i="22"/>
  <c r="AM9" i="22"/>
  <c r="M10" i="22"/>
  <c r="Q10" i="22"/>
  <c r="W10" i="22"/>
  <c r="AA10" i="22"/>
  <c r="AE10" i="22"/>
  <c r="AI10" i="22"/>
  <c r="AM10" i="22"/>
  <c r="M11" i="22"/>
  <c r="Q11" i="22"/>
  <c r="W11" i="22"/>
  <c r="AA11" i="22"/>
  <c r="AE11" i="22"/>
  <c r="AI11" i="22"/>
  <c r="AM11" i="22"/>
  <c r="M12" i="22"/>
  <c r="Q12" i="22"/>
  <c r="W12" i="22"/>
  <c r="AA12" i="22"/>
  <c r="AE12" i="22"/>
  <c r="AI12" i="22"/>
  <c r="AM12" i="22"/>
  <c r="M13" i="22"/>
  <c r="Q13" i="22"/>
  <c r="W13" i="22"/>
  <c r="AA13" i="22"/>
  <c r="AE13" i="22"/>
  <c r="AI13" i="22"/>
  <c r="AM13" i="22"/>
  <c r="M14" i="22"/>
  <c r="Q14" i="22"/>
  <c r="W14" i="22"/>
  <c r="AA14" i="22"/>
  <c r="AE14" i="22"/>
  <c r="AI14" i="22"/>
  <c r="AM14" i="22"/>
  <c r="M15" i="22"/>
  <c r="Q15" i="22"/>
  <c r="W15" i="22"/>
  <c r="AA15" i="22"/>
  <c r="AE15" i="22"/>
  <c r="AI15" i="22"/>
  <c r="AM15" i="22"/>
  <c r="M16" i="22"/>
  <c r="Q16" i="22"/>
  <c r="W16" i="22"/>
  <c r="AA16" i="22"/>
  <c r="AE16" i="22"/>
  <c r="AI16" i="22"/>
  <c r="AM16" i="22"/>
  <c r="M17" i="22"/>
  <c r="Q17" i="22"/>
  <c r="W17" i="22"/>
  <c r="AA17" i="22"/>
  <c r="AE17" i="22"/>
  <c r="AI17" i="22"/>
  <c r="AM17" i="22"/>
  <c r="M18" i="22"/>
  <c r="Q18" i="22"/>
  <c r="W18" i="22"/>
  <c r="AA18" i="22"/>
  <c r="AE18" i="22"/>
  <c r="AI18" i="22"/>
  <c r="AM18" i="22"/>
  <c r="M19" i="22"/>
  <c r="Q19" i="22"/>
  <c r="W19" i="22"/>
  <c r="AA19" i="22"/>
  <c r="AE19" i="22"/>
  <c r="AI19" i="22"/>
  <c r="AM19" i="22"/>
  <c r="M20" i="22"/>
  <c r="Q20" i="22"/>
  <c r="W20" i="22"/>
  <c r="AA20" i="22"/>
  <c r="AE20" i="22"/>
  <c r="AI20" i="22"/>
  <c r="AM20" i="22"/>
  <c r="M21" i="22"/>
  <c r="Q21" i="22"/>
  <c r="W21" i="22"/>
  <c r="AA21" i="22"/>
  <c r="AE21" i="22"/>
  <c r="AI21" i="22"/>
  <c r="AM21" i="22"/>
  <c r="M22" i="22"/>
  <c r="Q22" i="22"/>
  <c r="W22" i="22"/>
  <c r="AA22" i="22"/>
  <c r="AE22" i="22"/>
  <c r="AI22" i="22"/>
  <c r="AM22" i="22"/>
  <c r="M23" i="22"/>
  <c r="Q23" i="22"/>
  <c r="W23" i="22"/>
  <c r="AA23" i="22"/>
  <c r="AE23" i="22"/>
  <c r="AI23" i="22"/>
  <c r="AM23" i="22"/>
  <c r="M24" i="22"/>
  <c r="Q24" i="22"/>
  <c r="W24" i="22"/>
  <c r="AA24" i="22"/>
  <c r="AE24" i="22"/>
  <c r="AI24" i="22"/>
  <c r="AM24" i="22"/>
  <c r="M25" i="22"/>
  <c r="Q25" i="22"/>
  <c r="W25" i="22"/>
  <c r="AA25" i="22"/>
  <c r="AE25" i="22"/>
  <c r="AI25" i="22"/>
  <c r="AM25" i="22"/>
  <c r="M26" i="22"/>
  <c r="Q26" i="22"/>
  <c r="W26" i="22"/>
  <c r="AA26" i="22"/>
  <c r="AE26" i="22"/>
  <c r="AI26" i="22"/>
  <c r="AM26" i="22"/>
  <c r="M27" i="22"/>
  <c r="Q27" i="22"/>
  <c r="W27" i="22"/>
  <c r="AA27" i="22"/>
  <c r="AE27" i="22"/>
  <c r="AI27" i="22"/>
  <c r="AM27" i="22"/>
  <c r="M28" i="22"/>
  <c r="Q28" i="22"/>
  <c r="W28" i="22"/>
  <c r="AA28" i="22"/>
  <c r="AE28" i="22"/>
  <c r="AI28" i="22"/>
  <c r="AM28" i="22"/>
  <c r="M29" i="22"/>
  <c r="Q29" i="22"/>
  <c r="W29" i="22"/>
  <c r="AA29" i="22"/>
  <c r="AE29" i="22"/>
  <c r="AI29" i="22"/>
  <c r="AM29" i="22"/>
  <c r="M30" i="22"/>
  <c r="Q30" i="22"/>
  <c r="W30" i="22"/>
  <c r="AA30" i="22"/>
  <c r="AE30" i="22"/>
  <c r="AI30" i="22"/>
  <c r="AM30" i="22"/>
  <c r="M31" i="22"/>
  <c r="Q31" i="22"/>
  <c r="W31" i="22"/>
  <c r="AA31" i="22"/>
  <c r="AE31" i="22"/>
  <c r="AI31" i="22"/>
  <c r="AM31" i="22"/>
  <c r="M32" i="22"/>
  <c r="Q32" i="22"/>
  <c r="W32" i="22"/>
  <c r="AA32" i="22"/>
  <c r="AE32" i="22"/>
  <c r="AI32" i="22"/>
  <c r="AM32" i="22"/>
  <c r="G33" i="22"/>
  <c r="I33" i="22"/>
  <c r="J33" i="22"/>
  <c r="K33" i="22"/>
  <c r="L33" i="22"/>
  <c r="O33" i="22"/>
  <c r="P33" i="22"/>
  <c r="R33" i="22"/>
  <c r="S33" i="22"/>
  <c r="U33" i="22"/>
  <c r="V33" i="22"/>
  <c r="X33" i="22"/>
  <c r="Y33" i="22"/>
  <c r="Z33" i="22"/>
  <c r="AB33" i="22"/>
  <c r="AC33" i="22"/>
  <c r="AD33" i="22"/>
  <c r="AF33" i="22"/>
  <c r="AG33" i="22"/>
  <c r="AH33" i="22"/>
  <c r="AJ33" i="22"/>
  <c r="AK33" i="22"/>
  <c r="AL33" i="22"/>
  <c r="E8" i="8" l="1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C33" i="8"/>
  <c r="D33" i="8"/>
  <c r="E33" i="8"/>
  <c r="F33" i="22"/>
  <c r="E33" i="22"/>
  <c r="C33" i="22"/>
  <c r="D33" i="22" l="1"/>
  <c r="H33" i="22"/>
  <c r="Q33" i="22"/>
  <c r="M33" i="22"/>
  <c r="W33" i="22"/>
  <c r="AA33" i="22"/>
  <c r="AI33" i="22"/>
  <c r="AM33" i="22"/>
  <c r="AE33" i="22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J32" i="17"/>
  <c r="I32" i="17"/>
  <c r="H32" i="17"/>
  <c r="E32" i="17"/>
  <c r="D30" i="17"/>
  <c r="R22" i="17"/>
  <c r="P22" i="17"/>
  <c r="N22" i="17"/>
  <c r="D22" i="17"/>
  <c r="D18" i="17"/>
  <c r="D16" i="17"/>
  <c r="D10" i="17"/>
  <c r="D32" i="17" s="1"/>
  <c r="I5" i="13" l="1"/>
  <c r="I6" i="13"/>
  <c r="I7" i="13"/>
  <c r="I8" i="13"/>
  <c r="I9" i="13"/>
  <c r="I4" i="13"/>
  <c r="Q5" i="13"/>
  <c r="Q6" i="13"/>
  <c r="Q7" i="13"/>
  <c r="Q8" i="13"/>
  <c r="Q9" i="13"/>
  <c r="Q4" i="13"/>
  <c r="M5" i="13" l="1"/>
  <c r="M6" i="13"/>
  <c r="M7" i="13"/>
  <c r="M8" i="13"/>
  <c r="M9" i="13"/>
  <c r="M4" i="13"/>
  <c r="R5" i="13"/>
  <c r="R6" i="13"/>
  <c r="R7" i="13"/>
  <c r="R8" i="13"/>
  <c r="R9" i="13"/>
  <c r="R4" i="13"/>
</calcChain>
</file>

<file path=xl/sharedStrings.xml><?xml version="1.0" encoding="utf-8"?>
<sst xmlns="http://schemas.openxmlformats.org/spreadsheetml/2006/main" count="383" uniqueCount="114">
  <si>
    <t>Регіон</t>
  </si>
  <si>
    <t>Кількість осіб, які звернулись за антирабічною допомогою у ЗОЗ</t>
  </si>
  <si>
    <t>на 100 тис. населення</t>
  </si>
  <si>
    <t>Всього</t>
  </si>
  <si>
    <t xml:space="preserve">в т.ч. хворими на сказ </t>
  </si>
  <si>
    <t>Вінницька</t>
  </si>
  <si>
    <t>Волинська</t>
  </si>
  <si>
    <t>Дніпровська</t>
  </si>
  <si>
    <t>Донецька</t>
  </si>
  <si>
    <t>Житомирська</t>
  </si>
  <si>
    <t>Закарпатська</t>
  </si>
  <si>
    <t>Запорізька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</si>
  <si>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</si>
  <si>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</si>
  <si>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</si>
  <si>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</si>
  <si>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</si>
  <si>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</si>
  <si>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</si>
  <si>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</si>
  <si>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</si>
  <si>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</si>
  <si>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</si>
  <si>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</si>
  <si>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</si>
  <si>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</si>
  <si>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</si>
  <si>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</si>
  <si>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</si>
  <si>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Всього:</t>
  </si>
  <si>
    <t>собаки всього :</t>
  </si>
  <si>
    <t>коти всього :</t>
  </si>
  <si>
    <t>с/г тварини</t>
  </si>
  <si>
    <t>кажани</t>
  </si>
  <si>
    <t>гризуни</t>
  </si>
  <si>
    <t>інші тварини</t>
  </si>
  <si>
    <t>вовки</t>
  </si>
  <si>
    <t>лисиці</t>
  </si>
  <si>
    <t>в т.ч. бродячі, безпритульні</t>
  </si>
  <si>
    <t>інші дикі тварини</t>
  </si>
  <si>
    <t>в т.ч. хв. на сказ</t>
  </si>
  <si>
    <t>І-Франківська</t>
  </si>
  <si>
    <t>2.1. Виявлено хворих на сказ тварин</t>
  </si>
  <si>
    <t xml:space="preserve">В т.ч. </t>
  </si>
  <si>
    <t xml:space="preserve">2.2.Зареєстровано вогнищ  </t>
  </si>
  <si>
    <t>Регіони</t>
  </si>
  <si>
    <t>Укушені або ослинені</t>
  </si>
  <si>
    <t>Види тварин,  які нанесли  пошкодження людям :</t>
  </si>
  <si>
    <t>III.Оцінка системи епіднагляду</t>
  </si>
  <si>
    <t>від нападу тварин за меддопомогою у лабцентри МОЗ</t>
  </si>
  <si>
    <t xml:space="preserve">протягом </t>
  </si>
  <si>
    <t>12 годин</t>
  </si>
  <si>
    <t>24 годин</t>
  </si>
  <si>
    <t>і пізніше</t>
  </si>
  <si>
    <t>3.1.Своєчасність повідомлень про звернення потерпілих</t>
  </si>
  <si>
    <t xml:space="preserve">3.2.Своєчасність звернень потерпілих за </t>
  </si>
  <si>
    <t>спеціалізованою антирабічною допомогою в ЗОЗ</t>
  </si>
  <si>
    <t>48 годин</t>
  </si>
  <si>
    <t>72 годин</t>
  </si>
  <si>
    <t>(%)</t>
  </si>
  <si>
    <t>в.т.ч. комбінований</t>
  </si>
  <si>
    <t>4.3. Кількість осіб, які знаходяться в стадії щеплень</t>
  </si>
  <si>
    <t>Пит/вага</t>
  </si>
  <si>
    <t>виключено сказ у тварини лабораторно</t>
  </si>
  <si>
    <t>тварину знайшли, спостерігали</t>
  </si>
  <si>
    <t>вибули за межі області</t>
  </si>
  <si>
    <t>Пит.вага</t>
  </si>
  <si>
    <t>підлягало</t>
  </si>
  <si>
    <t>щеплено</t>
  </si>
  <si>
    <t xml:space="preserve">          Регіони</t>
  </si>
  <si>
    <t>в т.ч. безприт.</t>
  </si>
  <si>
    <t>Кіровоградськ.</t>
  </si>
  <si>
    <t>абс.чис</t>
  </si>
  <si>
    <t>абс.число</t>
  </si>
  <si>
    <t xml:space="preserve"> перервали курс щепл самовільно</t>
  </si>
  <si>
    <t xml:space="preserve"> відмовились від щеплень взагалі</t>
  </si>
  <si>
    <t>повний курс щеплень</t>
  </si>
  <si>
    <t>в стадії щеплень</t>
  </si>
  <si>
    <t>1. Епідемічна ситуація зі сказу</t>
  </si>
  <si>
    <t xml:space="preserve">II.  Епізоотична ситуація зі сказу  </t>
  </si>
  <si>
    <t>Області</t>
  </si>
  <si>
    <t xml:space="preserve">  % охоплених</t>
  </si>
  <si>
    <t>зараження на сказ</t>
  </si>
  <si>
    <t>Дикі тварини</t>
  </si>
  <si>
    <t>єнот. собака</t>
  </si>
  <si>
    <t>барсук</t>
  </si>
  <si>
    <t>куниця</t>
  </si>
  <si>
    <t>інші хижаки</t>
  </si>
  <si>
    <t>дикий кабан</t>
  </si>
  <si>
    <t>Домашні тварини</t>
  </si>
  <si>
    <t>ко-питні</t>
  </si>
  <si>
    <t>інші дикі</t>
  </si>
  <si>
    <t>кажа-ни</t>
  </si>
  <si>
    <t>собаки</t>
  </si>
  <si>
    <t>коти</t>
  </si>
  <si>
    <t>с/г твар.</t>
  </si>
  <si>
    <t>2.1 (Дані лабораторних центрів МОЗ)</t>
  </si>
  <si>
    <t>2.3 (Дані інформаційної системи сказу ВООЗ)</t>
  </si>
  <si>
    <t>4. Антирабічна допомога населенню</t>
  </si>
  <si>
    <t>2.2 (Дані Держпродспоживслужби)</t>
  </si>
  <si>
    <t>IV. Антирабічна допомога населенню</t>
  </si>
  <si>
    <t>курс</t>
  </si>
  <si>
    <t>Отримали</t>
  </si>
  <si>
    <t>комб.</t>
  </si>
  <si>
    <t>Побічні реакції</t>
  </si>
  <si>
    <t>Побічні реакції,</t>
  </si>
  <si>
    <t>усклад.на</t>
  </si>
  <si>
    <t>ускладн. на</t>
  </si>
  <si>
    <t xml:space="preserve">4.1.Всього  </t>
  </si>
  <si>
    <t>призначено щеплень</t>
  </si>
  <si>
    <t>не щеплено</t>
  </si>
  <si>
    <t xml:space="preserve">4.2 Отримали </t>
  </si>
  <si>
    <t>3. Оцінка системи епіднагляду за 2020 рік</t>
  </si>
  <si>
    <t>Таблиця 5. Профілактичні щеплення особам, робота яких пов'язана з ризиком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</si>
</sst>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color rgb="FF222222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0" fillId="0" borderId="0" xfId="0" applyBorder="1"/>
    <xf numFmtId="0" fontId="3" fillId="0" borderId="15" xfId="0" applyFont="1" applyFill="1" applyBorder="1" applyAlignment="1"/>
    <xf numFmtId="0" fontId="1" fillId="0" borderId="16" xfId="0" applyFont="1" applyBorder="1" applyAlignment="1">
      <alignment horizontal="center" vertical="top" wrapText="1"/>
    </xf>
    <xf numFmtId="16" fontId="0" fillId="0" borderId="0" xfId="0" applyNumberFormat="1"/>
    <xf numFmtId="0" fontId="0" fillId="0" borderId="22" xfId="0" applyBorder="1"/>
    <xf numFmtId="0" fontId="0" fillId="0" borderId="26" xfId="0" applyBorder="1"/>
    <xf numFmtId="0" fontId="0" fillId="0" borderId="1" xfId="0" applyBorder="1"/>
    <xf numFmtId="0" fontId="0" fillId="0" borderId="29" xfId="0" applyBorder="1"/>
    <xf numFmtId="0" fontId="4" fillId="0" borderId="0" xfId="0" applyFont="1"/>
    <xf numFmtId="0" fontId="0" fillId="0" borderId="25" xfId="0" applyBorder="1" applyAlignment="1">
      <alignment horizontal="center"/>
    </xf>
    <xf numFmtId="0" fontId="0" fillId="0" borderId="30" xfId="0" applyBorder="1"/>
    <xf numFmtId="0" fontId="0" fillId="0" borderId="32" xfId="0" applyBorder="1"/>
    <xf numFmtId="0" fontId="6" fillId="0" borderId="11" xfId="0" applyFont="1" applyFill="1" applyBorder="1" applyAlignment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6" xfId="0" applyFont="1" applyBorder="1"/>
    <xf numFmtId="0" fontId="5" fillId="0" borderId="15" xfId="0" applyFont="1" applyBorder="1"/>
    <xf numFmtId="0" fontId="5" fillId="0" borderId="27" xfId="0" applyFont="1" applyBorder="1"/>
    <xf numFmtId="0" fontId="5" fillId="0" borderId="1" xfId="0" applyFont="1" applyBorder="1"/>
    <xf numFmtId="0" fontId="8" fillId="0" borderId="0" xfId="0" applyFont="1"/>
    <xf numFmtId="0" fontId="10" fillId="0" borderId="0" xfId="0" applyFont="1"/>
    <xf numFmtId="0" fontId="5" fillId="0" borderId="0" xfId="0" applyFont="1"/>
    <xf numFmtId="0" fontId="11" fillId="0" borderId="0" xfId="0" applyFont="1"/>
    <xf numFmtId="0" fontId="9" fillId="0" borderId="3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/>
    <xf numFmtId="0" fontId="5" fillId="0" borderId="24" xfId="0" applyFont="1" applyBorder="1" applyAlignment="1"/>
    <xf numFmtId="0" fontId="5" fillId="0" borderId="28" xfId="0" applyFont="1" applyBorder="1" applyAlignment="1"/>
    <xf numFmtId="0" fontId="5" fillId="0" borderId="2" xfId="0" applyFont="1" applyBorder="1" applyAlignment="1"/>
    <xf numFmtId="0" fontId="1" fillId="0" borderId="1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5" fillId="0" borderId="0" xfId="0" applyFont="1" applyBorder="1" applyAlignment="1"/>
    <xf numFmtId="0" fontId="0" fillId="0" borderId="0" xfId="0" applyFill="1"/>
    <xf numFmtId="0" fontId="11" fillId="0" borderId="0" xfId="0" applyFont="1" applyAlignment="1"/>
    <xf numFmtId="0" fontId="0" fillId="0" borderId="0" xfId="0" applyAlignment="1"/>
    <xf numFmtId="0" fontId="13" fillId="0" borderId="5" xfId="0" applyFont="1" applyBorder="1"/>
    <xf numFmtId="0" fontId="13" fillId="0" borderId="20" xfId="0" applyFont="1" applyBorder="1"/>
    <xf numFmtId="0" fontId="13" fillId="0" borderId="7" xfId="0" applyFont="1" applyBorder="1"/>
    <xf numFmtId="0" fontId="13" fillId="0" borderId="13" xfId="0" applyFont="1" applyBorder="1"/>
    <xf numFmtId="0" fontId="13" fillId="0" borderId="7" xfId="0" applyFont="1" applyFill="1" applyBorder="1"/>
    <xf numFmtId="0" fontId="13" fillId="0" borderId="13" xfId="0" applyFont="1" applyFill="1" applyBorder="1"/>
    <xf numFmtId="0" fontId="13" fillId="0" borderId="9" xfId="0" applyFont="1" applyBorder="1"/>
    <xf numFmtId="0" fontId="0" fillId="0" borderId="7" xfId="0" applyBorder="1" applyAlignment="1"/>
    <xf numFmtId="0" fontId="0" fillId="0" borderId="7" xfId="0" applyFill="1" applyBorder="1" applyAlignment="1"/>
    <xf numFmtId="0" fontId="5" fillId="0" borderId="7" xfId="0" applyFont="1" applyBorder="1" applyAlignment="1"/>
    <xf numFmtId="0" fontId="5" fillId="0" borderId="7" xfId="0" applyFont="1" applyFill="1" applyBorder="1" applyAlignment="1"/>
    <xf numFmtId="0" fontId="1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3" fillId="0" borderId="40" xfId="0" applyFont="1" applyBorder="1"/>
    <xf numFmtId="0" fontId="13" fillId="0" borderId="41" xfId="0" applyFont="1" applyBorder="1"/>
    <xf numFmtId="0" fontId="13" fillId="0" borderId="41" xfId="0" applyFont="1" applyFill="1" applyBorder="1"/>
    <xf numFmtId="0" fontId="13" fillId="0" borderId="31" xfId="0" applyFont="1" applyBorder="1"/>
    <xf numFmtId="0" fontId="13" fillId="0" borderId="42" xfId="0" applyFont="1" applyFill="1" applyBorder="1" applyAlignment="1">
      <alignment horizontal="center" vertical="top" wrapText="1"/>
    </xf>
    <xf numFmtId="0" fontId="13" fillId="0" borderId="43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 vertical="top" wrapText="1"/>
    </xf>
    <xf numFmtId="0" fontId="13" fillId="0" borderId="43" xfId="0" applyFont="1" applyFill="1" applyBorder="1" applyAlignment="1">
      <alignment horizontal="center" vertical="top" wrapText="1"/>
    </xf>
    <xf numFmtId="0" fontId="13" fillId="0" borderId="43" xfId="0" quotePrefix="1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5" fillId="0" borderId="7" xfId="0" applyFont="1" applyBorder="1"/>
    <xf numFmtId="0" fontId="6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 vertical="center" wrapText="1"/>
    </xf>
    <xf numFmtId="3" fontId="16" fillId="0" borderId="0" xfId="0" applyNumberFormat="1" applyFont="1"/>
    <xf numFmtId="0" fontId="0" fillId="0" borderId="45" xfId="0" applyBorder="1" applyAlignment="1"/>
    <xf numFmtId="0" fontId="1" fillId="0" borderId="1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2" fontId="0" fillId="0" borderId="0" xfId="0" applyNumberFormat="1"/>
    <xf numFmtId="0" fontId="17" fillId="0" borderId="0" xfId="0" applyFont="1"/>
    <xf numFmtId="0" fontId="1" fillId="0" borderId="16" xfId="0" applyFont="1" applyFill="1" applyBorder="1" applyAlignment="1">
      <alignment horizontal="center" vertical="center" wrapText="1"/>
    </xf>
    <xf numFmtId="0" fontId="5" fillId="0" borderId="23" xfId="0" applyFont="1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Fill="1" applyBorder="1" applyAlignment="1"/>
    <xf numFmtId="0" fontId="0" fillId="0" borderId="12" xfId="0" applyFill="1" applyBorder="1" applyAlignment="1"/>
    <xf numFmtId="0" fontId="0" fillId="0" borderId="45" xfId="0" applyBorder="1"/>
    <xf numFmtId="0" fontId="0" fillId="0" borderId="45" xfId="0" applyFill="1" applyBorder="1"/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0" fillId="0" borderId="53" xfId="0" applyBorder="1" applyAlignment="1"/>
    <xf numFmtId="0" fontId="0" fillId="0" borderId="9" xfId="0" applyBorder="1" applyAlignment="1"/>
    <xf numFmtId="0" fontId="0" fillId="0" borderId="54" xfId="0" applyBorder="1" applyAlignment="1"/>
    <xf numFmtId="0" fontId="9" fillId="0" borderId="16" xfId="0" applyFont="1" applyFill="1" applyBorder="1" applyAlignment="1">
      <alignment horizontal="left" vertical="center"/>
    </xf>
    <xf numFmtId="0" fontId="0" fillId="0" borderId="35" xfId="0" applyBorder="1"/>
    <xf numFmtId="0" fontId="0" fillId="0" borderId="11" xfId="0" applyBorder="1"/>
    <xf numFmtId="0" fontId="0" fillId="0" borderId="55" xfId="0" applyBorder="1"/>
    <xf numFmtId="0" fontId="0" fillId="0" borderId="56" xfId="0" applyBorder="1"/>
    <xf numFmtId="0" fontId="0" fillId="0" borderId="47" xfId="0" applyBorder="1"/>
    <xf numFmtId="0" fontId="0" fillId="0" borderId="45" xfId="0" applyFill="1" applyBorder="1" applyAlignment="1"/>
    <xf numFmtId="0" fontId="0" fillId="0" borderId="30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51" xfId="0" applyBorder="1" applyAlignment="1"/>
    <xf numFmtId="0" fontId="0" fillId="0" borderId="21" xfId="0" applyBorder="1" applyAlignment="1"/>
    <xf numFmtId="0" fontId="0" fillId="0" borderId="57" xfId="0" applyBorder="1" applyAlignment="1"/>
    <xf numFmtId="0" fontId="0" fillId="0" borderId="32" xfId="0" applyBorder="1" applyAlignment="1"/>
    <xf numFmtId="0" fontId="5" fillId="0" borderId="29" xfId="0" applyFont="1" applyBorder="1" applyAlignment="1"/>
    <xf numFmtId="0" fontId="5" fillId="0" borderId="26" xfId="0" applyFont="1" applyBorder="1" applyAlignment="1"/>
    <xf numFmtId="0" fontId="5" fillId="0" borderId="27" xfId="0" applyFont="1" applyBorder="1" applyAlignment="1"/>
    <xf numFmtId="0" fontId="5" fillId="0" borderId="15" xfId="0" applyFont="1" applyBorder="1" applyAlignment="1"/>
    <xf numFmtId="0" fontId="5" fillId="0" borderId="29" xfId="0" applyFont="1" applyBorder="1"/>
    <xf numFmtId="0" fontId="15" fillId="0" borderId="5" xfId="0" applyFont="1" applyBorder="1"/>
    <xf numFmtId="0" fontId="15" fillId="0" borderId="12" xfId="0" applyFont="1" applyBorder="1"/>
    <xf numFmtId="2" fontId="5" fillId="0" borderId="12" xfId="0" applyNumberFormat="1" applyFont="1" applyBorder="1" applyAlignment="1"/>
    <xf numFmtId="0" fontId="1" fillId="0" borderId="42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2" fontId="0" fillId="0" borderId="42" xfId="0" applyNumberFormat="1" applyBorder="1"/>
    <xf numFmtId="0" fontId="1" fillId="0" borderId="5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2" fontId="0" fillId="0" borderId="16" xfId="0" applyNumberFormat="1" applyBorder="1"/>
    <xf numFmtId="2" fontId="0" fillId="0" borderId="38" xfId="0" applyNumberFormat="1" applyBorder="1"/>
    <xf numFmtId="2" fontId="0" fillId="0" borderId="28" xfId="0" applyNumberFormat="1" applyBorder="1"/>
    <xf numFmtId="0" fontId="0" fillId="0" borderId="37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5" xfId="0" applyNumberFormat="1" applyFont="1" applyBorder="1"/>
    <xf numFmtId="0" fontId="13" fillId="0" borderId="43" xfId="0" applyFont="1" applyFill="1" applyBorder="1"/>
    <xf numFmtId="0" fontId="13" fillId="0" borderId="43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2" fontId="13" fillId="0" borderId="1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2" fontId="18" fillId="0" borderId="1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2" fontId="19" fillId="0" borderId="1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2" fontId="1" fillId="0" borderId="16" xfId="0" applyNumberFormat="1" applyFont="1" applyBorder="1" applyAlignment="1">
      <alignment horizontal="center" vertical="center"/>
    </xf>
    <xf numFmtId="0" fontId="13" fillId="0" borderId="52" xfId="0" applyFont="1" applyBorder="1"/>
    <xf numFmtId="0" fontId="13" fillId="0" borderId="38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6" xfId="0" applyFont="1" applyBorder="1"/>
    <xf numFmtId="0" fontId="13" fillId="0" borderId="16" xfId="0" applyFont="1" applyBorder="1" applyAlignment="1">
      <alignment horizontal="center"/>
    </xf>
    <xf numFmtId="0" fontId="13" fillId="0" borderId="16" xfId="0" applyFont="1" applyFill="1" applyBorder="1"/>
    <xf numFmtId="0" fontId="15" fillId="0" borderId="7" xfId="0" applyFont="1" applyBorder="1" applyAlignment="1">
      <alignment wrapText="1"/>
    </xf>
    <xf numFmtId="0" fontId="15" fillId="0" borderId="45" xfId="0" applyFont="1" applyBorder="1" applyAlignment="1">
      <alignment vertical="top" wrapText="1"/>
    </xf>
    <xf numFmtId="0" fontId="5" fillId="0" borderId="13" xfId="0" applyFont="1" applyBorder="1" applyAlignment="1"/>
    <xf numFmtId="0" fontId="0" fillId="0" borderId="42" xfId="0" applyBorder="1"/>
    <xf numFmtId="0" fontId="0" fillId="0" borderId="43" xfId="0" applyBorder="1"/>
    <xf numFmtId="0" fontId="0" fillId="0" borderId="44" xfId="0" applyBorder="1"/>
    <xf numFmtId="2" fontId="5" fillId="0" borderId="19" xfId="0" applyNumberFormat="1" applyFont="1" applyBorder="1" applyAlignment="1"/>
    <xf numFmtId="0" fontId="15" fillId="0" borderId="41" xfId="0" applyFont="1" applyBorder="1"/>
    <xf numFmtId="0" fontId="15" fillId="0" borderId="40" xfId="0" applyFont="1" applyBorder="1"/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vertical="top" wrapText="1"/>
    </xf>
    <xf numFmtId="0" fontId="15" fillId="0" borderId="48" xfId="0" applyFont="1" applyBorder="1"/>
    <xf numFmtId="0" fontId="15" fillId="0" borderId="45" xfId="0" applyFont="1" applyBorder="1"/>
    <xf numFmtId="0" fontId="12" fillId="0" borderId="43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1" fillId="0" borderId="45" xfId="0" applyFont="1" applyBorder="1"/>
    <xf numFmtId="0" fontId="11" fillId="0" borderId="45" xfId="0" applyFont="1" applyFill="1" applyBorder="1"/>
    <xf numFmtId="0" fontId="11" fillId="0" borderId="60" xfId="0" applyFont="1" applyBorder="1"/>
    <xf numFmtId="0" fontId="5" fillId="0" borderId="41" xfId="0" applyFont="1" applyBorder="1" applyAlignment="1"/>
    <xf numFmtId="0" fontId="5" fillId="0" borderId="41" xfId="0" applyFont="1" applyFill="1" applyBorder="1" applyAlignment="1"/>
    <xf numFmtId="0" fontId="15" fillId="0" borderId="4" xfId="0" applyFont="1" applyBorder="1"/>
    <xf numFmtId="0" fontId="15" fillId="0" borderId="39" xfId="0" applyFont="1" applyBorder="1"/>
    <xf numFmtId="0" fontId="5" fillId="0" borderId="6" xfId="0" applyFont="1" applyBorder="1" applyAlignment="1"/>
    <xf numFmtId="0" fontId="5" fillId="0" borderId="6" xfId="0" applyFont="1" applyFill="1" applyBorder="1" applyAlignment="1"/>
    <xf numFmtId="0" fontId="5" fillId="0" borderId="13" xfId="0" applyFont="1" applyFill="1" applyBorder="1" applyAlignment="1"/>
    <xf numFmtId="2" fontId="5" fillId="0" borderId="41" xfId="0" applyNumberFormat="1" applyFont="1" applyBorder="1" applyAlignment="1"/>
    <xf numFmtId="0" fontId="15" fillId="0" borderId="9" xfId="0" applyFont="1" applyBorder="1"/>
    <xf numFmtId="0" fontId="5" fillId="0" borderId="4" xfId="0" applyFont="1" applyBorder="1" applyAlignment="1"/>
    <xf numFmtId="2" fontId="5" fillId="0" borderId="5" xfId="0" applyNumberFormat="1" applyFont="1" applyBorder="1" applyAlignment="1"/>
    <xf numFmtId="0" fontId="5" fillId="0" borderId="17" xfId="0" applyFont="1" applyBorder="1" applyAlignment="1"/>
    <xf numFmtId="0" fontId="15" fillId="0" borderId="53" xfId="0" applyFont="1" applyBorder="1"/>
    <xf numFmtId="0" fontId="15" fillId="0" borderId="54" xfId="0" applyFont="1" applyBorder="1"/>
    <xf numFmtId="2" fontId="5" fillId="0" borderId="39" xfId="0" applyNumberFormat="1" applyFont="1" applyBorder="1" applyAlignment="1"/>
    <xf numFmtId="0" fontId="11" fillId="0" borderId="62" xfId="0" applyFont="1" applyBorder="1" applyAlignment="1"/>
    <xf numFmtId="2" fontId="5" fillId="0" borderId="62" xfId="0" applyNumberFormat="1" applyFont="1" applyBorder="1" applyAlignment="1"/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/>
    <xf numFmtId="0" fontId="5" fillId="0" borderId="43" xfId="0" applyFont="1" applyBorder="1" applyAlignment="1"/>
    <xf numFmtId="0" fontId="5" fillId="0" borderId="43" xfId="0" applyFont="1" applyFill="1" applyBorder="1" applyAlignment="1"/>
    <xf numFmtId="0" fontId="5" fillId="0" borderId="44" xfId="0" applyFont="1" applyBorder="1" applyAlignment="1"/>
    <xf numFmtId="2" fontId="5" fillId="0" borderId="63" xfId="0" applyNumberFormat="1" applyFont="1" applyBorder="1" applyAlignment="1"/>
    <xf numFmtId="0" fontId="0" fillId="0" borderId="1" xfId="0" applyBorder="1" applyAlignment="1"/>
    <xf numFmtId="0" fontId="0" fillId="0" borderId="16" xfId="0" applyBorder="1"/>
    <xf numFmtId="0" fontId="1" fillId="0" borderId="1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64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15" fillId="0" borderId="45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49" xfId="0" applyFont="1" applyBorder="1" applyAlignment="1"/>
    <xf numFmtId="0" fontId="5" fillId="0" borderId="64" xfId="0" applyFont="1" applyBorder="1" applyAlignment="1"/>
    <xf numFmtId="0" fontId="5" fillId="0" borderId="64" xfId="0" applyFont="1" applyFill="1" applyBorder="1" applyAlignment="1"/>
    <xf numFmtId="0" fontId="5" fillId="0" borderId="65" xfId="0" applyFont="1" applyBorder="1" applyAlignment="1"/>
    <xf numFmtId="0" fontId="11" fillId="0" borderId="66" xfId="0" applyFont="1" applyBorder="1" applyAlignment="1"/>
    <xf numFmtId="2" fontId="5" fillId="0" borderId="7" xfId="0" applyNumberFormat="1" applyFont="1" applyBorder="1" applyAlignment="1"/>
    <xf numFmtId="0" fontId="15" fillId="0" borderId="31" xfId="0" applyFont="1" applyBorder="1"/>
    <xf numFmtId="0" fontId="15" fillId="0" borderId="67" xfId="0" applyFont="1" applyBorder="1" applyAlignment="1">
      <alignment horizontal="center" wrapText="1"/>
    </xf>
    <xf numFmtId="2" fontId="11" fillId="0" borderId="63" xfId="0" applyNumberFormat="1" applyFont="1" applyBorder="1" applyAlignment="1"/>
    <xf numFmtId="0" fontId="11" fillId="0" borderId="68" xfId="0" applyFont="1" applyBorder="1" applyAlignment="1"/>
    <xf numFmtId="0" fontId="11" fillId="0" borderId="69" xfId="0" applyFont="1" applyBorder="1" applyAlignment="1"/>
    <xf numFmtId="0" fontId="11" fillId="0" borderId="63" xfId="0" applyFont="1" applyBorder="1" applyAlignment="1"/>
    <xf numFmtId="0" fontId="5" fillId="0" borderId="40" xfId="0" applyFont="1" applyBorder="1" applyAlignment="1"/>
    <xf numFmtId="0" fontId="5" fillId="0" borderId="46" xfId="0" applyFont="1" applyBorder="1" applyAlignment="1"/>
    <xf numFmtId="0" fontId="5" fillId="0" borderId="5" xfId="0" applyFont="1" applyBorder="1" applyAlignment="1"/>
    <xf numFmtId="0" fontId="5" fillId="0" borderId="40" xfId="0" applyFont="1" applyFill="1" applyBorder="1" applyAlignment="1"/>
    <xf numFmtId="0" fontId="5" fillId="0" borderId="59" xfId="0" applyFont="1" applyBorder="1" applyAlignment="1"/>
    <xf numFmtId="0" fontId="5" fillId="0" borderId="61" xfId="0" applyFont="1" applyBorder="1" applyAlignment="1"/>
    <xf numFmtId="0" fontId="5" fillId="0" borderId="18" xfId="0" applyFont="1" applyBorder="1" applyAlignment="1"/>
    <xf numFmtId="2" fontId="5" fillId="0" borderId="18" xfId="0" applyNumberFormat="1" applyFont="1" applyBorder="1" applyAlignment="1"/>
    <xf numFmtId="2" fontId="0" fillId="0" borderId="70" xfId="0" applyNumberFormat="1" applyBorder="1"/>
    <xf numFmtId="0" fontId="0" fillId="0" borderId="52" xfId="0" applyBorder="1"/>
    <xf numFmtId="0" fontId="0" fillId="0" borderId="38" xfId="0" applyBorder="1"/>
    <xf numFmtId="0" fontId="0" fillId="0" borderId="7" xfId="0" applyBorder="1"/>
    <xf numFmtId="0" fontId="2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V_/Works%20Flash/_2021/&#1062;&#1043;&#1047;/&#1057;&#1082;&#1072;&#1079;%202020/&#1057;&#1082;&#1072;&#1079;%20&#1042;&#1054;&#1054;&#104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77"/>
      <sheetName val="All"/>
      <sheetName val="All (2)"/>
      <sheetName val="Україна"/>
      <sheetName val="люди"/>
    </sheetNames>
    <sheetDataSet>
      <sheetData sheetId="0"/>
      <sheetData sheetId="1"/>
      <sheetData sheetId="2"/>
      <sheetData sheetId="3">
        <row r="2">
          <cell r="E2">
            <v>19</v>
          </cell>
          <cell r="F2">
            <v>0</v>
          </cell>
          <cell r="G2">
            <v>2</v>
          </cell>
          <cell r="H2">
            <v>0</v>
          </cell>
          <cell r="J2">
            <v>0</v>
          </cell>
          <cell r="R2">
            <v>1</v>
          </cell>
          <cell r="S2">
            <v>0</v>
          </cell>
        </row>
        <row r="3">
          <cell r="E3">
            <v>1</v>
          </cell>
          <cell r="F3">
            <v>0</v>
          </cell>
          <cell r="G3">
            <v>0</v>
          </cell>
          <cell r="H3">
            <v>0</v>
          </cell>
          <cell r="J3">
            <v>0</v>
          </cell>
          <cell r="R3">
            <v>0</v>
          </cell>
          <cell r="S3">
            <v>0</v>
          </cell>
        </row>
        <row r="4">
          <cell r="E4">
            <v>1</v>
          </cell>
          <cell r="F4">
            <v>0</v>
          </cell>
          <cell r="G4">
            <v>0</v>
          </cell>
          <cell r="H4">
            <v>0</v>
          </cell>
          <cell r="J4">
            <v>0</v>
          </cell>
          <cell r="R4">
            <v>0</v>
          </cell>
          <cell r="S4">
            <v>0</v>
          </cell>
        </row>
        <row r="5">
          <cell r="E5">
            <v>3</v>
          </cell>
          <cell r="F5">
            <v>0</v>
          </cell>
          <cell r="G5">
            <v>1</v>
          </cell>
          <cell r="H5">
            <v>0</v>
          </cell>
          <cell r="J5">
            <v>0</v>
          </cell>
          <cell r="R5">
            <v>0</v>
          </cell>
          <cell r="S5">
            <v>0</v>
          </cell>
        </row>
        <row r="6">
          <cell r="E6">
            <v>4</v>
          </cell>
          <cell r="F6">
            <v>2</v>
          </cell>
          <cell r="G6">
            <v>0</v>
          </cell>
          <cell r="H6">
            <v>0</v>
          </cell>
          <cell r="J6">
            <v>0</v>
          </cell>
          <cell r="R6">
            <v>0</v>
          </cell>
          <cell r="S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R7">
            <v>0</v>
          </cell>
          <cell r="S7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E35"/>
  <sheetViews>
    <sheetView tabSelected="1" topLeftCell="B1" zoomScaleNormal="100" workbookViewId="0">
      <pane xSplit="2" ySplit="6" topLeftCell="D16" activePane="bottomRight" state="frozen"/>
      <selection activeCell="P36" sqref="P36"/>
      <selection pane="topRight" activeCell="P36" sqref="P36"/>
      <selection pane="bottomLeft" activeCell="P36" sqref="P36"/>
      <selection pane="bottomRight" activeCell="D16" sqref="D16"/>
    </sheetView>
  </sheetViews>
  <sheetFormatPr defaultRowHeight="12.75" x14ac:dyDescent="0.2"/>
  <cols>
    <col min="1" max="2" width="2.85546875" customWidth="1"/>
    <col min="3" max="3" width="24.85546875" customWidth="1"/>
    <col min="4" max="4" width="14.140625" customWidth="1"/>
    <col min="5" max="5" width="14.42578125" customWidth="1"/>
    <col min="6" max="6" width="9" customWidth="1"/>
    <col min="7" max="7" width="9.7109375" customWidth="1"/>
    <col min="8" max="8" width="8.28515625" customWidth="1"/>
    <col min="10" max="10" width="7.5703125" bestFit="1" customWidth="1"/>
    <col min="12" max="12" width="7.5703125" bestFit="1" customWidth="1"/>
    <col min="13" max="14" width="10.140625" bestFit="1" customWidth="1"/>
    <col min="22" max="22" width="7.5703125" bestFit="1" customWidth="1"/>
    <col min="24" max="24" width="7.5703125" bestFit="1" customWidth="1"/>
    <col min="26" max="26" width="7.5703125" bestFit="1" customWidth="1"/>
    <col min="28" max="28" width="7.5703125" bestFit="1" customWidth="1"/>
  </cols>
  <sheetData>
    <row r="1" spans="3:30" ht="18" x14ac:dyDescent="0.25">
      <c r="F1" s="27"/>
      <c r="G1" s="28" t="s">
        <v>78</v>
      </c>
      <c r="H1" s="27"/>
      <c r="I1" s="27"/>
    </row>
    <row r="2" spans="3:30" ht="3.75" customHeight="1" thickBot="1" x14ac:dyDescent="0.25"/>
    <row r="3" spans="3:30" ht="16.5" thickBot="1" x14ac:dyDescent="0.3">
      <c r="C3" s="17"/>
      <c r="D3" s="215" t="s">
        <v>46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7"/>
    </row>
    <row r="4" spans="3:30" ht="33" customHeight="1" thickBot="1" x14ac:dyDescent="0.25">
      <c r="C4" s="220" t="s">
        <v>45</v>
      </c>
      <c r="D4" s="223" t="s">
        <v>1</v>
      </c>
      <c r="E4" s="224"/>
      <c r="F4" s="227" t="s">
        <v>2</v>
      </c>
      <c r="G4" s="228"/>
      <c r="H4" s="231" t="s">
        <v>47</v>
      </c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3"/>
    </row>
    <row r="5" spans="3:30" ht="16.5" customHeight="1" thickBot="1" x14ac:dyDescent="0.25">
      <c r="C5" s="221"/>
      <c r="D5" s="225"/>
      <c r="E5" s="226"/>
      <c r="F5" s="229"/>
      <c r="G5" s="230"/>
      <c r="H5" s="218" t="s">
        <v>36</v>
      </c>
      <c r="I5" s="219"/>
      <c r="J5" s="218" t="s">
        <v>37</v>
      </c>
      <c r="K5" s="219"/>
      <c r="L5" s="218" t="s">
        <v>39</v>
      </c>
      <c r="M5" s="219"/>
      <c r="N5" s="218" t="s">
        <v>30</v>
      </c>
      <c r="O5" s="219"/>
      <c r="P5" s="218" t="s">
        <v>38</v>
      </c>
      <c r="Q5" s="219"/>
      <c r="R5" s="218" t="s">
        <v>31</v>
      </c>
      <c r="S5" s="219"/>
      <c r="T5" s="218" t="s">
        <v>38</v>
      </c>
      <c r="U5" s="219"/>
      <c r="V5" s="218" t="s">
        <v>32</v>
      </c>
      <c r="W5" s="219"/>
      <c r="X5" s="218" t="s">
        <v>33</v>
      </c>
      <c r="Y5" s="219"/>
      <c r="Z5" s="218" t="s">
        <v>34</v>
      </c>
      <c r="AA5" s="219"/>
      <c r="AB5" s="218" t="s">
        <v>35</v>
      </c>
      <c r="AC5" s="219"/>
    </row>
    <row r="6" spans="3:30" ht="47.25" customHeight="1" thickBot="1" x14ac:dyDescent="0.25">
      <c r="C6" s="222"/>
      <c r="D6" s="33" t="s">
        <v>3</v>
      </c>
      <c r="E6" s="59" t="s">
        <v>4</v>
      </c>
      <c r="F6" s="72" t="s">
        <v>3</v>
      </c>
      <c r="G6" s="34" t="s">
        <v>4</v>
      </c>
      <c r="H6" s="72" t="s">
        <v>3</v>
      </c>
      <c r="I6" s="35" t="s">
        <v>40</v>
      </c>
      <c r="J6" s="72" t="s">
        <v>3</v>
      </c>
      <c r="K6" s="35" t="s">
        <v>40</v>
      </c>
      <c r="L6" s="72" t="s">
        <v>3</v>
      </c>
      <c r="M6" s="35" t="s">
        <v>40</v>
      </c>
      <c r="N6" s="72" t="s">
        <v>3</v>
      </c>
      <c r="O6" s="35" t="s">
        <v>40</v>
      </c>
      <c r="P6" s="72" t="s">
        <v>3</v>
      </c>
      <c r="Q6" s="35" t="s">
        <v>40</v>
      </c>
      <c r="R6" s="72" t="s">
        <v>3</v>
      </c>
      <c r="S6" s="35" t="s">
        <v>40</v>
      </c>
      <c r="T6" s="72" t="s">
        <v>3</v>
      </c>
      <c r="U6" s="35" t="s">
        <v>40</v>
      </c>
      <c r="V6" s="72" t="s">
        <v>3</v>
      </c>
      <c r="W6" s="35" t="s">
        <v>40</v>
      </c>
      <c r="X6" s="72" t="s">
        <v>3</v>
      </c>
      <c r="Y6" s="35" t="s">
        <v>40</v>
      </c>
      <c r="Z6" s="72" t="s">
        <v>3</v>
      </c>
      <c r="AA6" s="35" t="s">
        <v>40</v>
      </c>
      <c r="AB6" s="72" t="s">
        <v>3</v>
      </c>
      <c r="AC6" s="35" t="s">
        <v>40</v>
      </c>
    </row>
    <row r="7" spans="3:30" ht="24" thickBot="1" x14ac:dyDescent="0.3">
      <c r="C7" s="29" t="s">
        <v>5</v>
      </c>
      <c r="D7" s="58">
        <v>2942</v>
      </c>
      <c r="E7" s="141">
        <v>151</v>
      </c>
      <c r="F7" s="149">
        <v>191.24622724238151</v>
      </c>
      <c r="G7" s="77">
        <v>9.82</v>
      </c>
      <c r="H7" s="142"/>
      <c r="I7" s="142"/>
      <c r="J7" s="213">
        <v>40</v>
      </c>
      <c r="K7" s="213">
        <v>40</v>
      </c>
      <c r="L7" s="142">
        <v>6</v>
      </c>
      <c r="M7" s="142">
        <v>2</v>
      </c>
      <c r="N7" s="142">
        <v>2171</v>
      </c>
      <c r="O7" s="213">
        <v>52</v>
      </c>
      <c r="P7" s="142">
        <v>585</v>
      </c>
      <c r="Q7" s="213">
        <v>22</v>
      </c>
      <c r="R7" s="142">
        <v>608</v>
      </c>
      <c r="S7" s="213">
        <v>36</v>
      </c>
      <c r="T7" s="142">
        <v>143</v>
      </c>
      <c r="U7" s="142">
        <v>21</v>
      </c>
      <c r="V7" s="142">
        <v>45</v>
      </c>
      <c r="W7" s="142">
        <v>21</v>
      </c>
      <c r="X7" s="142"/>
      <c r="Y7" s="142"/>
      <c r="Z7" s="142">
        <v>36</v>
      </c>
      <c r="AA7" s="142"/>
      <c r="AB7" s="142">
        <v>36</v>
      </c>
      <c r="AC7" s="142"/>
    </row>
    <row r="8" spans="3:30" ht="24" thickBot="1" x14ac:dyDescent="0.3">
      <c r="C8" s="30" t="s">
        <v>6</v>
      </c>
      <c r="D8" s="58">
        <v>1301</v>
      </c>
      <c r="E8" s="141">
        <v>24</v>
      </c>
      <c r="F8" s="77">
        <v>126.47116292227128</v>
      </c>
      <c r="G8" s="77">
        <v>2.33</v>
      </c>
      <c r="H8" s="142"/>
      <c r="I8" s="142"/>
      <c r="J8" s="142">
        <v>19</v>
      </c>
      <c r="K8" s="142">
        <v>13</v>
      </c>
      <c r="L8" s="142">
        <v>1</v>
      </c>
      <c r="M8" s="142">
        <v>1</v>
      </c>
      <c r="N8" s="142">
        <v>893</v>
      </c>
      <c r="O8" s="142">
        <v>8</v>
      </c>
      <c r="P8" s="142">
        <v>35</v>
      </c>
      <c r="Q8" s="142">
        <v>4</v>
      </c>
      <c r="R8" s="142">
        <v>381</v>
      </c>
      <c r="S8" s="142">
        <v>1</v>
      </c>
      <c r="T8" s="142">
        <v>22</v>
      </c>
      <c r="U8" s="142">
        <v>1</v>
      </c>
      <c r="V8" s="142">
        <v>1</v>
      </c>
      <c r="W8" s="142">
        <v>1</v>
      </c>
      <c r="X8" s="142"/>
      <c r="Y8" s="142"/>
      <c r="Z8" s="142">
        <v>5</v>
      </c>
      <c r="AA8" s="142"/>
      <c r="AB8" s="142">
        <v>1</v>
      </c>
      <c r="AC8" s="142"/>
    </row>
    <row r="9" spans="3:30" ht="24" thickBot="1" x14ac:dyDescent="0.3">
      <c r="C9" s="30" t="s">
        <v>7</v>
      </c>
      <c r="D9" s="58">
        <v>5245</v>
      </c>
      <c r="E9" s="141">
        <v>39</v>
      </c>
      <c r="F9" s="77">
        <v>165.28331829659547</v>
      </c>
      <c r="G9" s="77">
        <v>1.23</v>
      </c>
      <c r="H9" s="142"/>
      <c r="I9" s="142"/>
      <c r="J9" s="142">
        <v>18</v>
      </c>
      <c r="K9" s="142">
        <v>7</v>
      </c>
      <c r="L9" s="142">
        <v>28</v>
      </c>
      <c r="M9" s="142"/>
      <c r="N9" s="142">
        <v>4240</v>
      </c>
      <c r="O9" s="142">
        <v>20</v>
      </c>
      <c r="P9" s="142">
        <v>1936</v>
      </c>
      <c r="Q9" s="142">
        <v>1</v>
      </c>
      <c r="R9" s="142">
        <v>870</v>
      </c>
      <c r="S9" s="142">
        <v>6</v>
      </c>
      <c r="T9" s="142">
        <v>237</v>
      </c>
      <c r="U9" s="142"/>
      <c r="V9" s="142">
        <v>12</v>
      </c>
      <c r="W9" s="142">
        <v>6</v>
      </c>
      <c r="X9" s="142">
        <v>11</v>
      </c>
      <c r="Y9" s="142"/>
      <c r="Z9" s="142">
        <v>28</v>
      </c>
      <c r="AA9" s="142"/>
      <c r="AB9" s="142">
        <v>38</v>
      </c>
      <c r="AC9" s="142"/>
    </row>
    <row r="10" spans="3:30" ht="24" thickBot="1" x14ac:dyDescent="0.35">
      <c r="C10" s="30" t="s">
        <v>8</v>
      </c>
      <c r="D10" s="58">
        <f>2872+79</f>
        <v>2951</v>
      </c>
      <c r="E10" s="141">
        <v>41</v>
      </c>
      <c r="F10" s="143">
        <v>71.644942136573079</v>
      </c>
      <c r="G10" s="77">
        <v>1</v>
      </c>
      <c r="H10" s="142">
        <v>1</v>
      </c>
      <c r="I10" s="142"/>
      <c r="J10" s="142">
        <v>7</v>
      </c>
      <c r="K10" s="142">
        <v>4</v>
      </c>
      <c r="L10" s="142">
        <v>6</v>
      </c>
      <c r="M10" s="142">
        <v>1</v>
      </c>
      <c r="N10" s="144">
        <v>2194</v>
      </c>
      <c r="O10" s="142">
        <v>10</v>
      </c>
      <c r="P10" s="142">
        <v>899</v>
      </c>
      <c r="Q10" s="142"/>
      <c r="R10" s="144">
        <v>661</v>
      </c>
      <c r="S10" s="142">
        <v>16</v>
      </c>
      <c r="T10" s="142">
        <v>120</v>
      </c>
      <c r="U10" s="142">
        <v>2</v>
      </c>
      <c r="V10" s="142">
        <v>24</v>
      </c>
      <c r="W10" s="142">
        <v>10</v>
      </c>
      <c r="X10" s="142">
        <v>6</v>
      </c>
      <c r="Y10" s="142"/>
      <c r="Z10" s="142">
        <v>32</v>
      </c>
      <c r="AA10" s="142"/>
      <c r="AB10" s="142">
        <v>20</v>
      </c>
      <c r="AC10" s="142"/>
    </row>
    <row r="11" spans="3:30" ht="24" thickBot="1" x14ac:dyDescent="0.3">
      <c r="C11" s="30" t="s">
        <v>9</v>
      </c>
      <c r="D11" s="58">
        <v>1885</v>
      </c>
      <c r="E11" s="141">
        <v>26</v>
      </c>
      <c r="F11" s="77">
        <v>155.91642879416634</v>
      </c>
      <c r="G11" s="77">
        <v>2.15</v>
      </c>
      <c r="H11" s="142"/>
      <c r="I11" s="142"/>
      <c r="J11" s="142">
        <v>22</v>
      </c>
      <c r="K11" s="142">
        <v>11</v>
      </c>
      <c r="L11" s="142">
        <v>10</v>
      </c>
      <c r="M11" s="142"/>
      <c r="N11" s="142">
        <v>1267</v>
      </c>
      <c r="O11" s="142">
        <v>6</v>
      </c>
      <c r="P11" s="142">
        <v>390</v>
      </c>
      <c r="Q11" s="142">
        <v>2</v>
      </c>
      <c r="R11" s="142">
        <v>526</v>
      </c>
      <c r="S11" s="142">
        <v>6</v>
      </c>
      <c r="T11" s="142">
        <v>145</v>
      </c>
      <c r="U11" s="142">
        <v>2</v>
      </c>
      <c r="V11" s="142">
        <v>26</v>
      </c>
      <c r="W11" s="142">
        <v>2</v>
      </c>
      <c r="X11" s="142">
        <v>5</v>
      </c>
      <c r="Y11" s="142"/>
      <c r="Z11" s="142">
        <v>21</v>
      </c>
      <c r="AA11" s="142"/>
      <c r="AB11" s="142">
        <v>8</v>
      </c>
      <c r="AC11" s="142">
        <v>1</v>
      </c>
    </row>
    <row r="12" spans="3:30" ht="24" thickBot="1" x14ac:dyDescent="0.3">
      <c r="C12" s="30" t="s">
        <v>10</v>
      </c>
      <c r="D12" s="58">
        <v>845</v>
      </c>
      <c r="E12" s="141">
        <v>10</v>
      </c>
      <c r="F12" s="143">
        <v>67.548231035734219</v>
      </c>
      <c r="G12" s="77">
        <v>0.8</v>
      </c>
      <c r="H12" s="142"/>
      <c r="I12" s="142"/>
      <c r="J12" s="142">
        <v>11</v>
      </c>
      <c r="K12" s="142">
        <v>8</v>
      </c>
      <c r="L12" s="142">
        <v>5</v>
      </c>
      <c r="M12" s="142"/>
      <c r="N12" s="142">
        <v>692</v>
      </c>
      <c r="O12" s="142">
        <v>2</v>
      </c>
      <c r="P12" s="142">
        <v>201</v>
      </c>
      <c r="Q12" s="142">
        <v>1</v>
      </c>
      <c r="R12" s="142">
        <v>106</v>
      </c>
      <c r="S12" s="142"/>
      <c r="T12" s="142">
        <v>27</v>
      </c>
      <c r="U12" s="142"/>
      <c r="V12" s="142">
        <v>4</v>
      </c>
      <c r="W12" s="142"/>
      <c r="X12" s="142"/>
      <c r="Y12" s="142"/>
      <c r="Z12" s="142">
        <v>24</v>
      </c>
      <c r="AA12" s="142"/>
      <c r="AB12" s="142">
        <v>3</v>
      </c>
      <c r="AC12" s="142"/>
    </row>
    <row r="13" spans="3:30" ht="24" thickBot="1" x14ac:dyDescent="0.3">
      <c r="C13" s="30" t="s">
        <v>11</v>
      </c>
      <c r="D13" s="58">
        <v>3305</v>
      </c>
      <c r="E13" s="141">
        <v>17</v>
      </c>
      <c r="F13" s="77">
        <v>195.9549677104159</v>
      </c>
      <c r="G13" s="77">
        <v>1.01</v>
      </c>
      <c r="H13" s="142"/>
      <c r="I13" s="142"/>
      <c r="J13" s="142">
        <v>7</v>
      </c>
      <c r="K13" s="142"/>
      <c r="L13" s="142">
        <v>11</v>
      </c>
      <c r="M13" s="142">
        <v>3</v>
      </c>
      <c r="N13" s="142">
        <v>2503</v>
      </c>
      <c r="O13" s="142">
        <v>6</v>
      </c>
      <c r="P13" s="142">
        <v>668</v>
      </c>
      <c r="Q13" s="142">
        <v>1</v>
      </c>
      <c r="R13" s="142">
        <v>722</v>
      </c>
      <c r="S13" s="142">
        <v>4</v>
      </c>
      <c r="T13" s="142">
        <v>121</v>
      </c>
      <c r="U13" s="142">
        <v>2</v>
      </c>
      <c r="V13" s="142">
        <v>15</v>
      </c>
      <c r="W13" s="142">
        <v>4</v>
      </c>
      <c r="X13" s="142">
        <v>6</v>
      </c>
      <c r="Y13" s="142"/>
      <c r="Z13" s="142">
        <v>39</v>
      </c>
      <c r="AA13" s="142"/>
      <c r="AB13" s="142">
        <v>2</v>
      </c>
      <c r="AC13" s="142"/>
    </row>
    <row r="14" spans="3:30" s="44" customFormat="1" ht="24" thickBot="1" x14ac:dyDescent="0.3">
      <c r="C14" s="30" t="s">
        <v>41</v>
      </c>
      <c r="D14" s="58">
        <v>1131</v>
      </c>
      <c r="E14" s="141">
        <v>10</v>
      </c>
      <c r="F14" s="77">
        <v>82.834628829819877</v>
      </c>
      <c r="G14" s="77">
        <v>0.73</v>
      </c>
      <c r="H14" s="142"/>
      <c r="I14" s="142"/>
      <c r="J14" s="142">
        <v>10</v>
      </c>
      <c r="K14" s="142">
        <v>1</v>
      </c>
      <c r="L14" s="142"/>
      <c r="M14" s="142"/>
      <c r="N14" s="142">
        <v>957</v>
      </c>
      <c r="O14" s="142">
        <v>7</v>
      </c>
      <c r="P14" s="142">
        <v>249</v>
      </c>
      <c r="Q14" s="142">
        <v>1</v>
      </c>
      <c r="R14" s="142">
        <v>152</v>
      </c>
      <c r="S14" s="142">
        <v>2</v>
      </c>
      <c r="T14" s="142">
        <v>26</v>
      </c>
      <c r="U14" s="142"/>
      <c r="V14" s="142"/>
      <c r="W14" s="142"/>
      <c r="X14" s="142"/>
      <c r="Y14" s="142"/>
      <c r="Z14" s="142">
        <v>8</v>
      </c>
      <c r="AA14" s="142"/>
      <c r="AB14" s="142">
        <v>4</v>
      </c>
      <c r="AC14" s="142"/>
      <c r="AD14"/>
    </row>
    <row r="15" spans="3:30" ht="24" thickBot="1" x14ac:dyDescent="0.3">
      <c r="C15" s="30" t="s">
        <v>12</v>
      </c>
      <c r="D15" s="58">
        <v>3276</v>
      </c>
      <c r="E15" s="141">
        <v>102</v>
      </c>
      <c r="F15" s="145">
        <v>184.53582986202059</v>
      </c>
      <c r="G15" s="77">
        <v>5.75</v>
      </c>
      <c r="H15" s="142"/>
      <c r="I15" s="142"/>
      <c r="J15" s="142">
        <v>15</v>
      </c>
      <c r="K15" s="142">
        <v>10</v>
      </c>
      <c r="L15" s="142">
        <v>15</v>
      </c>
      <c r="M15" s="142"/>
      <c r="N15" s="146">
        <v>2530</v>
      </c>
      <c r="O15" s="142">
        <v>42</v>
      </c>
      <c r="P15" s="142">
        <v>728</v>
      </c>
      <c r="Q15" s="142">
        <v>4</v>
      </c>
      <c r="R15" s="142">
        <v>636</v>
      </c>
      <c r="S15" s="142">
        <v>50</v>
      </c>
      <c r="T15" s="142">
        <v>124</v>
      </c>
      <c r="U15" s="142">
        <v>11</v>
      </c>
      <c r="V15" s="142">
        <v>15</v>
      </c>
      <c r="W15" s="142"/>
      <c r="X15" s="142">
        <v>7</v>
      </c>
      <c r="Y15" s="142"/>
      <c r="Z15" s="142">
        <v>24</v>
      </c>
      <c r="AA15" s="142"/>
      <c r="AB15" s="142">
        <v>34</v>
      </c>
      <c r="AC15" s="142"/>
    </row>
    <row r="16" spans="3:30" ht="24" thickBot="1" x14ac:dyDescent="0.3">
      <c r="C16" s="30" t="s">
        <v>71</v>
      </c>
      <c r="D16" s="58">
        <f>1657-47</f>
        <v>1610</v>
      </c>
      <c r="E16" s="141">
        <v>52</v>
      </c>
      <c r="F16" s="77">
        <v>173.7358826106568</v>
      </c>
      <c r="G16" s="77">
        <v>5.61</v>
      </c>
      <c r="H16" s="142"/>
      <c r="I16" s="142"/>
      <c r="J16" s="142">
        <v>10</v>
      </c>
      <c r="K16" s="142">
        <v>9</v>
      </c>
      <c r="L16" s="142">
        <v>4</v>
      </c>
      <c r="M16" s="142"/>
      <c r="N16" s="142">
        <v>1137</v>
      </c>
      <c r="O16" s="142">
        <v>18</v>
      </c>
      <c r="P16" s="142">
        <v>492</v>
      </c>
      <c r="Q16" s="142">
        <v>3</v>
      </c>
      <c r="R16" s="142">
        <v>388</v>
      </c>
      <c r="S16" s="142">
        <v>10</v>
      </c>
      <c r="T16" s="142">
        <v>88</v>
      </c>
      <c r="U16" s="142">
        <v>2</v>
      </c>
      <c r="V16" s="142">
        <v>38</v>
      </c>
      <c r="W16" s="142">
        <v>15</v>
      </c>
      <c r="X16" s="142"/>
      <c r="Y16" s="142"/>
      <c r="Z16" s="142">
        <v>21</v>
      </c>
      <c r="AA16" s="142"/>
      <c r="AB16" s="142">
        <v>12</v>
      </c>
      <c r="AC16" s="142"/>
    </row>
    <row r="17" spans="3:31" ht="24" thickBot="1" x14ac:dyDescent="0.35">
      <c r="C17" s="30" t="s">
        <v>14</v>
      </c>
      <c r="D17" s="58">
        <v>1164</v>
      </c>
      <c r="E17" s="141">
        <v>64</v>
      </c>
      <c r="F17" s="143">
        <v>54.614144500393188</v>
      </c>
      <c r="G17" s="77">
        <v>3</v>
      </c>
      <c r="H17" s="142"/>
      <c r="I17" s="142"/>
      <c r="J17" s="142">
        <v>1</v>
      </c>
      <c r="K17" s="142"/>
      <c r="L17" s="142">
        <v>2</v>
      </c>
      <c r="M17" s="142"/>
      <c r="N17" s="144">
        <v>836</v>
      </c>
      <c r="O17" s="142">
        <v>30</v>
      </c>
      <c r="P17" s="142">
        <v>422</v>
      </c>
      <c r="Q17" s="142"/>
      <c r="R17" s="142">
        <v>285</v>
      </c>
      <c r="S17" s="142">
        <v>25</v>
      </c>
      <c r="T17" s="142">
        <v>60</v>
      </c>
      <c r="U17" s="142"/>
      <c r="V17" s="142">
        <v>11</v>
      </c>
      <c r="W17" s="142">
        <v>7</v>
      </c>
      <c r="X17" s="142">
        <v>2</v>
      </c>
      <c r="Y17" s="142"/>
      <c r="Z17" s="142">
        <v>14</v>
      </c>
      <c r="AA17" s="142">
        <v>1</v>
      </c>
      <c r="AB17" s="142">
        <v>13</v>
      </c>
      <c r="AC17" s="142">
        <v>1</v>
      </c>
    </row>
    <row r="18" spans="3:31" ht="24" thickBot="1" x14ac:dyDescent="0.3">
      <c r="C18" s="30" t="s">
        <v>15</v>
      </c>
      <c r="D18" s="58">
        <f>2276</f>
        <v>2276</v>
      </c>
      <c r="E18" s="141">
        <v>9</v>
      </c>
      <c r="F18" s="143">
        <v>91.269488000628783</v>
      </c>
      <c r="G18" s="77">
        <v>0.36</v>
      </c>
      <c r="H18" s="142"/>
      <c r="I18" s="142"/>
      <c r="J18" s="142">
        <v>8</v>
      </c>
      <c r="K18" s="142">
        <v>4</v>
      </c>
      <c r="L18" s="142">
        <v>19</v>
      </c>
      <c r="M18" s="142"/>
      <c r="N18" s="142">
        <v>1893</v>
      </c>
      <c r="O18" s="142">
        <v>3</v>
      </c>
      <c r="P18" s="142">
        <v>674</v>
      </c>
      <c r="Q18" s="142"/>
      <c r="R18" s="142">
        <v>293</v>
      </c>
      <c r="S18" s="142">
        <v>2</v>
      </c>
      <c r="T18" s="142">
        <v>121</v>
      </c>
      <c r="U18" s="142"/>
      <c r="V18" s="142">
        <v>2</v>
      </c>
      <c r="W18" s="142"/>
      <c r="X18" s="142">
        <v>3</v>
      </c>
      <c r="Y18" s="142"/>
      <c r="Z18" s="142">
        <v>49</v>
      </c>
      <c r="AA18" s="142"/>
      <c r="AB18" s="142">
        <v>9</v>
      </c>
      <c r="AC18" s="142"/>
    </row>
    <row r="19" spans="3:31" ht="24" thickBot="1" x14ac:dyDescent="0.35">
      <c r="C19" s="30" t="s">
        <v>16</v>
      </c>
      <c r="D19" s="58">
        <v>2108</v>
      </c>
      <c r="E19" s="141">
        <v>26</v>
      </c>
      <c r="F19" s="143">
        <v>188.35774031472184</v>
      </c>
      <c r="G19" s="77">
        <v>2.3199999999999998</v>
      </c>
      <c r="H19" s="142"/>
      <c r="I19" s="142"/>
      <c r="J19" s="142">
        <v>10</v>
      </c>
      <c r="K19" s="142"/>
      <c r="L19" s="142">
        <v>26</v>
      </c>
      <c r="M19" s="142">
        <v>1</v>
      </c>
      <c r="N19" s="144">
        <v>1466</v>
      </c>
      <c r="O19" s="142">
        <v>10</v>
      </c>
      <c r="P19" s="142">
        <v>470</v>
      </c>
      <c r="Q19" s="142"/>
      <c r="R19" s="142">
        <v>548</v>
      </c>
      <c r="S19" s="142">
        <v>9</v>
      </c>
      <c r="T19" s="142">
        <v>148</v>
      </c>
      <c r="U19" s="142">
        <v>2</v>
      </c>
      <c r="V19" s="142">
        <v>8</v>
      </c>
      <c r="W19" s="142">
        <v>6</v>
      </c>
      <c r="X19" s="142">
        <v>1</v>
      </c>
      <c r="Y19" s="142"/>
      <c r="Z19" s="142">
        <v>18</v>
      </c>
      <c r="AA19" s="142"/>
      <c r="AB19" s="142">
        <v>31</v>
      </c>
      <c r="AC19" s="142"/>
    </row>
    <row r="20" spans="3:31" ht="24" thickBot="1" x14ac:dyDescent="0.3">
      <c r="C20" s="30" t="s">
        <v>17</v>
      </c>
      <c r="D20" s="58">
        <v>2955</v>
      </c>
      <c r="E20" s="141">
        <v>12</v>
      </c>
      <c r="F20" s="143">
        <v>124.88536326637562</v>
      </c>
      <c r="G20" s="77">
        <v>0.51</v>
      </c>
      <c r="H20" s="142">
        <v>2</v>
      </c>
      <c r="I20" s="142"/>
      <c r="J20" s="142">
        <v>4</v>
      </c>
      <c r="K20" s="142"/>
      <c r="L20" s="142">
        <v>2</v>
      </c>
      <c r="M20" s="142">
        <v>2</v>
      </c>
      <c r="N20" s="142">
        <v>2215</v>
      </c>
      <c r="O20" s="142">
        <v>5</v>
      </c>
      <c r="P20" s="142">
        <v>904</v>
      </c>
      <c r="Q20" s="142"/>
      <c r="R20" s="142">
        <v>651</v>
      </c>
      <c r="S20" s="142">
        <v>3</v>
      </c>
      <c r="T20" s="142">
        <v>309</v>
      </c>
      <c r="U20" s="142">
        <v>2</v>
      </c>
      <c r="V20" s="142">
        <v>18</v>
      </c>
      <c r="W20" s="142">
        <v>2</v>
      </c>
      <c r="X20" s="142">
        <v>11</v>
      </c>
      <c r="Y20" s="142"/>
      <c r="Z20" s="142">
        <v>31</v>
      </c>
      <c r="AA20" s="142"/>
      <c r="AB20" s="142">
        <v>21</v>
      </c>
      <c r="AC20" s="142"/>
    </row>
    <row r="21" spans="3:31" ht="24" thickBot="1" x14ac:dyDescent="0.35">
      <c r="C21" s="30" t="s">
        <v>18</v>
      </c>
      <c r="D21" s="58">
        <v>2119</v>
      </c>
      <c r="E21" s="141">
        <v>65</v>
      </c>
      <c r="F21" s="77">
        <v>153.64647533970447</v>
      </c>
      <c r="G21" s="77">
        <v>4.71</v>
      </c>
      <c r="H21" s="142"/>
      <c r="I21" s="142"/>
      <c r="J21" s="142">
        <v>31</v>
      </c>
      <c r="K21" s="142">
        <v>4</v>
      </c>
      <c r="L21" s="142">
        <v>16</v>
      </c>
      <c r="M21" s="142">
        <v>2</v>
      </c>
      <c r="N21" s="144">
        <v>1467</v>
      </c>
      <c r="O21" s="142">
        <v>26</v>
      </c>
      <c r="P21" s="142">
        <v>397</v>
      </c>
      <c r="Q21" s="142">
        <v>1</v>
      </c>
      <c r="R21" s="142">
        <v>535</v>
      </c>
      <c r="S21" s="142">
        <v>13</v>
      </c>
      <c r="T21" s="142">
        <v>168</v>
      </c>
      <c r="U21" s="142">
        <v>5</v>
      </c>
      <c r="V21" s="142">
        <v>27</v>
      </c>
      <c r="W21" s="142">
        <v>20</v>
      </c>
      <c r="X21" s="142"/>
      <c r="Y21" s="142"/>
      <c r="Z21" s="142">
        <v>43</v>
      </c>
      <c r="AA21" s="142"/>
      <c r="AB21" s="142"/>
      <c r="AC21" s="142"/>
    </row>
    <row r="22" spans="3:31" ht="24" thickBot="1" x14ac:dyDescent="0.3">
      <c r="C22" s="30" t="s">
        <v>19</v>
      </c>
      <c r="D22" s="84">
        <f>1597+178</f>
        <v>1775</v>
      </c>
      <c r="E22" s="141">
        <v>55</v>
      </c>
      <c r="F22" s="77">
        <v>154.09310348719205</v>
      </c>
      <c r="G22" s="77">
        <v>4.7699999999999996</v>
      </c>
      <c r="H22" s="142"/>
      <c r="I22" s="142"/>
      <c r="J22" s="142">
        <v>33</v>
      </c>
      <c r="K22" s="142">
        <v>29</v>
      </c>
      <c r="L22" s="142">
        <v>2</v>
      </c>
      <c r="M22" s="142"/>
      <c r="N22" s="142">
        <f>1278+84</f>
        <v>1362</v>
      </c>
      <c r="O22" s="142">
        <v>11</v>
      </c>
      <c r="P22" s="142">
        <f>316+26</f>
        <v>342</v>
      </c>
      <c r="Q22" s="142">
        <v>2</v>
      </c>
      <c r="R22" s="142">
        <f>275+70</f>
        <v>345</v>
      </c>
      <c r="S22" s="142">
        <v>15</v>
      </c>
      <c r="T22" s="142">
        <v>74</v>
      </c>
      <c r="U22" s="142">
        <v>0</v>
      </c>
      <c r="V22" s="142">
        <v>18</v>
      </c>
      <c r="W22" s="142"/>
      <c r="X22" s="142"/>
      <c r="Y22" s="142"/>
      <c r="Z22" s="142">
        <v>13</v>
      </c>
      <c r="AA22" s="142"/>
      <c r="AB22" s="142">
        <v>2</v>
      </c>
      <c r="AC22" s="142"/>
    </row>
    <row r="23" spans="3:31" ht="24" thickBot="1" x14ac:dyDescent="0.35">
      <c r="C23" s="30" t="s">
        <v>20</v>
      </c>
      <c r="D23" s="58">
        <v>1651</v>
      </c>
      <c r="E23" s="141">
        <v>24</v>
      </c>
      <c r="F23" s="143">
        <v>154.87005829905587</v>
      </c>
      <c r="G23" s="77">
        <v>2.25</v>
      </c>
      <c r="H23" s="142"/>
      <c r="I23" s="142"/>
      <c r="J23" s="142">
        <v>10</v>
      </c>
      <c r="K23" s="142">
        <v>2</v>
      </c>
      <c r="L23" s="142">
        <v>12</v>
      </c>
      <c r="M23" s="142"/>
      <c r="N23" s="142">
        <v>1255</v>
      </c>
      <c r="O23" s="142">
        <v>6</v>
      </c>
      <c r="P23" s="142">
        <v>459</v>
      </c>
      <c r="Q23" s="142"/>
      <c r="R23" s="144">
        <v>334</v>
      </c>
      <c r="S23" s="142">
        <v>12</v>
      </c>
      <c r="T23" s="142">
        <v>42</v>
      </c>
      <c r="U23" s="142">
        <v>1</v>
      </c>
      <c r="V23" s="142">
        <v>19</v>
      </c>
      <c r="W23" s="142">
        <v>4</v>
      </c>
      <c r="X23" s="142">
        <v>2</v>
      </c>
      <c r="Y23" s="142"/>
      <c r="Z23" s="142">
        <v>12</v>
      </c>
      <c r="AA23" s="142"/>
      <c r="AB23" s="142">
        <v>7</v>
      </c>
      <c r="AC23" s="142"/>
    </row>
    <row r="24" spans="3:31" ht="24" thickBot="1" x14ac:dyDescent="0.3">
      <c r="C24" s="30" t="s">
        <v>21</v>
      </c>
      <c r="D24" s="58">
        <v>1043</v>
      </c>
      <c r="E24" s="141">
        <v>9</v>
      </c>
      <c r="F24" s="143">
        <v>100.72973526332665</v>
      </c>
      <c r="G24" s="77">
        <v>0.87</v>
      </c>
      <c r="H24" s="142"/>
      <c r="I24" s="142"/>
      <c r="J24" s="142">
        <v>5</v>
      </c>
      <c r="K24" s="142">
        <v>1</v>
      </c>
      <c r="L24" s="142">
        <v>10</v>
      </c>
      <c r="M24" s="142"/>
      <c r="N24" s="142">
        <v>769</v>
      </c>
      <c r="O24" s="142">
        <v>2</v>
      </c>
      <c r="P24" s="142">
        <v>257</v>
      </c>
      <c r="Q24" s="142">
        <v>1</v>
      </c>
      <c r="R24" s="142">
        <v>215</v>
      </c>
      <c r="S24" s="142">
        <v>6</v>
      </c>
      <c r="T24" s="142">
        <v>61</v>
      </c>
      <c r="U24" s="142">
        <v>3</v>
      </c>
      <c r="V24" s="142">
        <v>7</v>
      </c>
      <c r="W24" s="142"/>
      <c r="X24" s="142">
        <v>3</v>
      </c>
      <c r="Y24" s="142"/>
      <c r="Z24" s="142">
        <v>28</v>
      </c>
      <c r="AA24" s="142"/>
      <c r="AB24" s="142">
        <v>6</v>
      </c>
      <c r="AC24" s="142"/>
    </row>
    <row r="25" spans="3:31" ht="24" thickBot="1" x14ac:dyDescent="0.35">
      <c r="C25" s="30" t="s">
        <v>22</v>
      </c>
      <c r="D25" s="58">
        <v>3152</v>
      </c>
      <c r="E25" s="141">
        <v>63</v>
      </c>
      <c r="F25" s="143">
        <v>119.26631540113326</v>
      </c>
      <c r="G25" s="77">
        <v>2.38</v>
      </c>
      <c r="H25" s="142"/>
      <c r="I25" s="142"/>
      <c r="J25" s="142">
        <v>4</v>
      </c>
      <c r="K25" s="142"/>
      <c r="L25" s="142">
        <v>12</v>
      </c>
      <c r="M25" s="142"/>
      <c r="N25" s="142">
        <v>2191</v>
      </c>
      <c r="O25" s="142">
        <v>12</v>
      </c>
      <c r="P25" s="142">
        <v>716</v>
      </c>
      <c r="Q25" s="142">
        <v>1</v>
      </c>
      <c r="R25" s="144">
        <v>851</v>
      </c>
      <c r="S25" s="142">
        <v>31</v>
      </c>
      <c r="T25" s="142">
        <v>226</v>
      </c>
      <c r="U25" s="142">
        <v>7</v>
      </c>
      <c r="V25" s="142">
        <v>26</v>
      </c>
      <c r="W25" s="142">
        <v>20</v>
      </c>
      <c r="X25" s="142">
        <v>7</v>
      </c>
      <c r="Y25" s="142"/>
      <c r="Z25" s="142">
        <v>37</v>
      </c>
      <c r="AA25" s="142"/>
      <c r="AB25" s="142">
        <v>24</v>
      </c>
      <c r="AC25" s="142"/>
    </row>
    <row r="26" spans="3:31" ht="24" thickBot="1" x14ac:dyDescent="0.3">
      <c r="C26" s="30" t="s">
        <v>23</v>
      </c>
      <c r="D26" s="58">
        <v>1605</v>
      </c>
      <c r="E26" s="141">
        <v>10</v>
      </c>
      <c r="F26" s="143">
        <v>156.35944552310272</v>
      </c>
      <c r="G26" s="77">
        <v>0.97</v>
      </c>
      <c r="H26" s="142"/>
      <c r="I26" s="142"/>
      <c r="J26" s="142">
        <v>4</v>
      </c>
      <c r="K26" s="142">
        <v>2</v>
      </c>
      <c r="L26" s="142">
        <v>3</v>
      </c>
      <c r="M26" s="142">
        <v>2</v>
      </c>
      <c r="N26" s="142">
        <v>1218</v>
      </c>
      <c r="O26" s="142">
        <v>2</v>
      </c>
      <c r="P26" s="142">
        <v>507</v>
      </c>
      <c r="Q26" s="142">
        <v>2</v>
      </c>
      <c r="R26" s="142">
        <v>358</v>
      </c>
      <c r="S26" s="142">
        <v>4</v>
      </c>
      <c r="T26" s="142">
        <v>99</v>
      </c>
      <c r="U26" s="142">
        <v>1</v>
      </c>
      <c r="V26" s="142"/>
      <c r="W26" s="142"/>
      <c r="X26" s="142">
        <v>3</v>
      </c>
      <c r="Y26" s="142"/>
      <c r="Z26" s="142">
        <v>12</v>
      </c>
      <c r="AA26" s="142"/>
      <c r="AB26" s="142">
        <v>7</v>
      </c>
      <c r="AC26" s="142"/>
    </row>
    <row r="27" spans="3:31" ht="24" thickBot="1" x14ac:dyDescent="0.3">
      <c r="C27" s="30" t="s">
        <v>24</v>
      </c>
      <c r="D27" s="58">
        <v>1444</v>
      </c>
      <c r="E27" s="141">
        <v>30</v>
      </c>
      <c r="F27" s="77">
        <v>115.37794667205736</v>
      </c>
      <c r="G27" s="77">
        <v>2.4</v>
      </c>
      <c r="H27" s="142"/>
      <c r="I27" s="142"/>
      <c r="J27" s="142">
        <v>6</v>
      </c>
      <c r="K27" s="142">
        <v>1</v>
      </c>
      <c r="L27" s="142"/>
      <c r="M27" s="142"/>
      <c r="N27" s="142">
        <v>1077</v>
      </c>
      <c r="O27" s="142">
        <v>18</v>
      </c>
      <c r="P27" s="142">
        <v>415</v>
      </c>
      <c r="Q27" s="142">
        <v>4</v>
      </c>
      <c r="R27" s="142">
        <v>339</v>
      </c>
      <c r="S27" s="142">
        <v>7</v>
      </c>
      <c r="T27" s="142">
        <v>33</v>
      </c>
      <c r="U27" s="142"/>
      <c r="V27" s="142">
        <v>7</v>
      </c>
      <c r="W27" s="142">
        <v>2</v>
      </c>
      <c r="X27" s="142">
        <v>1</v>
      </c>
      <c r="Y27" s="142"/>
      <c r="Z27" s="142">
        <v>14</v>
      </c>
      <c r="AA27" s="142">
        <v>2</v>
      </c>
      <c r="AB27" s="142"/>
      <c r="AC27" s="142"/>
    </row>
    <row r="28" spans="3:31" ht="24" thickBot="1" x14ac:dyDescent="0.3">
      <c r="C28" s="30" t="s">
        <v>25</v>
      </c>
      <c r="D28" s="58">
        <v>1583</v>
      </c>
      <c r="E28" s="141">
        <v>64</v>
      </c>
      <c r="F28" s="77">
        <v>133.19220400704077</v>
      </c>
      <c r="G28" s="77">
        <v>5.38</v>
      </c>
      <c r="H28" s="142"/>
      <c r="I28" s="142"/>
      <c r="J28" s="142">
        <v>19</v>
      </c>
      <c r="K28" s="142">
        <v>8</v>
      </c>
      <c r="L28" s="142">
        <v>26</v>
      </c>
      <c r="M28" s="142">
        <v>1</v>
      </c>
      <c r="N28" s="142">
        <v>1064</v>
      </c>
      <c r="O28" s="142">
        <v>27</v>
      </c>
      <c r="P28" s="142">
        <v>326</v>
      </c>
      <c r="Q28" s="142">
        <v>5</v>
      </c>
      <c r="R28" s="142">
        <v>446</v>
      </c>
      <c r="S28" s="142">
        <v>25</v>
      </c>
      <c r="T28" s="142">
        <v>81</v>
      </c>
      <c r="U28" s="142">
        <v>2</v>
      </c>
      <c r="V28" s="142">
        <v>14</v>
      </c>
      <c r="W28" s="142">
        <v>3</v>
      </c>
      <c r="X28" s="142">
        <v>1</v>
      </c>
      <c r="Y28" s="142"/>
      <c r="Z28" s="142">
        <v>12</v>
      </c>
      <c r="AA28" s="142"/>
      <c r="AB28" s="142">
        <v>1</v>
      </c>
      <c r="AC28" s="142"/>
    </row>
    <row r="29" spans="3:31" ht="24" thickBot="1" x14ac:dyDescent="0.3">
      <c r="C29" s="30" t="s">
        <v>26</v>
      </c>
      <c r="D29" s="58">
        <v>638</v>
      </c>
      <c r="E29" s="141">
        <v>19</v>
      </c>
      <c r="F29" s="77">
        <v>71.001939755187976</v>
      </c>
      <c r="G29" s="77">
        <v>2.11</v>
      </c>
      <c r="H29" s="142"/>
      <c r="I29" s="142"/>
      <c r="J29" s="142">
        <v>1</v>
      </c>
      <c r="K29" s="142">
        <v>1</v>
      </c>
      <c r="L29" s="142"/>
      <c r="M29" s="142"/>
      <c r="N29" s="142">
        <v>514</v>
      </c>
      <c r="O29" s="142">
        <v>13</v>
      </c>
      <c r="P29" s="142">
        <v>273</v>
      </c>
      <c r="Q29" s="142"/>
      <c r="R29" s="142">
        <v>107</v>
      </c>
      <c r="S29" s="142">
        <v>5</v>
      </c>
      <c r="T29" s="142">
        <v>27</v>
      </c>
      <c r="U29" s="142"/>
      <c r="V29" s="142"/>
      <c r="W29" s="142"/>
      <c r="X29" s="142"/>
      <c r="Y29" s="142"/>
      <c r="Z29" s="142">
        <v>16</v>
      </c>
      <c r="AA29" s="142"/>
      <c r="AB29" s="142"/>
      <c r="AC29" s="142"/>
    </row>
    <row r="30" spans="3:31" ht="24" thickBot="1" x14ac:dyDescent="0.3">
      <c r="C30" s="30" t="s">
        <v>27</v>
      </c>
      <c r="D30" s="58">
        <f>1674-291</f>
        <v>1383</v>
      </c>
      <c r="E30" s="141">
        <v>0</v>
      </c>
      <c r="F30" s="77">
        <v>140.72726384683011</v>
      </c>
      <c r="G30" s="77">
        <v>0</v>
      </c>
      <c r="H30" s="142"/>
      <c r="I30" s="142"/>
      <c r="J30" s="142">
        <v>10</v>
      </c>
      <c r="K30" s="142"/>
      <c r="L30" s="142">
        <v>11</v>
      </c>
      <c r="M30" s="142"/>
      <c r="N30" s="142">
        <v>1123</v>
      </c>
      <c r="O30" s="142"/>
      <c r="P30" s="142">
        <v>185</v>
      </c>
      <c r="Q30" s="142"/>
      <c r="R30" s="142">
        <v>220</v>
      </c>
      <c r="S30" s="142"/>
      <c r="T30" s="142">
        <v>61</v>
      </c>
      <c r="U30" s="142"/>
      <c r="V30" s="142">
        <v>5</v>
      </c>
      <c r="W30" s="142"/>
      <c r="X30" s="142"/>
      <c r="Y30" s="142"/>
      <c r="Z30" s="142">
        <v>4</v>
      </c>
      <c r="AA30" s="142"/>
      <c r="AB30" s="142">
        <v>10</v>
      </c>
      <c r="AC30" s="142"/>
    </row>
    <row r="31" spans="3:31" ht="24" thickBot="1" x14ac:dyDescent="0.35">
      <c r="C31" s="31" t="s">
        <v>28</v>
      </c>
      <c r="D31" s="58">
        <v>3336</v>
      </c>
      <c r="E31" s="141">
        <v>20</v>
      </c>
      <c r="F31" s="147">
        <v>114.01023836547049</v>
      </c>
      <c r="G31" s="77">
        <v>0.68</v>
      </c>
      <c r="H31" s="142"/>
      <c r="I31" s="142"/>
      <c r="J31" s="142">
        <v>11</v>
      </c>
      <c r="K31" s="142"/>
      <c r="L31" s="142">
        <v>14</v>
      </c>
      <c r="M31" s="142"/>
      <c r="N31" s="148">
        <v>2194</v>
      </c>
      <c r="O31" s="142">
        <v>12</v>
      </c>
      <c r="P31" s="142">
        <v>1173</v>
      </c>
      <c r="Q31" s="142">
        <v>6</v>
      </c>
      <c r="R31" s="142">
        <v>936</v>
      </c>
      <c r="S31" s="142">
        <v>6</v>
      </c>
      <c r="T31" s="142">
        <v>319</v>
      </c>
      <c r="U31" s="142">
        <v>4</v>
      </c>
      <c r="V31" s="142">
        <v>12</v>
      </c>
      <c r="W31" s="142">
        <v>2</v>
      </c>
      <c r="X31" s="142">
        <v>11</v>
      </c>
      <c r="Y31" s="142"/>
      <c r="Z31" s="142">
        <v>122</v>
      </c>
      <c r="AA31" s="142"/>
      <c r="AB31" s="142">
        <v>36</v>
      </c>
      <c r="AC31" s="142"/>
    </row>
    <row r="32" spans="3:31" ht="24" thickBot="1" x14ac:dyDescent="0.3">
      <c r="C32" s="32" t="s">
        <v>29</v>
      </c>
      <c r="D32" s="58">
        <f>SUM(D7:D31)</f>
        <v>52723</v>
      </c>
      <c r="E32" s="141">
        <f>SUM(E7:E31)</f>
        <v>942</v>
      </c>
      <c r="F32" s="77">
        <v>126.33474516518538</v>
      </c>
      <c r="G32" s="77">
        <v>2.2599999999999998</v>
      </c>
      <c r="H32" s="142">
        <f t="shared" ref="H32:I32" si="0">SUM(H7:H31)</f>
        <v>3</v>
      </c>
      <c r="I32" s="142">
        <f t="shared" si="0"/>
        <v>0</v>
      </c>
      <c r="J32" s="142">
        <f>SUM(J7:J31)</f>
        <v>316</v>
      </c>
      <c r="K32" s="142">
        <f t="shared" ref="K32:AC32" si="1">SUM(K7:K31)</f>
        <v>155</v>
      </c>
      <c r="L32" s="142">
        <f t="shared" si="1"/>
        <v>241</v>
      </c>
      <c r="M32" s="142">
        <f t="shared" si="1"/>
        <v>15</v>
      </c>
      <c r="N32" s="142">
        <f t="shared" si="1"/>
        <v>39228</v>
      </c>
      <c r="O32" s="142">
        <f t="shared" si="1"/>
        <v>348</v>
      </c>
      <c r="P32" s="142">
        <f t="shared" si="1"/>
        <v>13703</v>
      </c>
      <c r="Q32" s="142">
        <f t="shared" si="1"/>
        <v>61</v>
      </c>
      <c r="R32" s="142">
        <f t="shared" si="1"/>
        <v>11513</v>
      </c>
      <c r="S32" s="142">
        <f t="shared" si="1"/>
        <v>294</v>
      </c>
      <c r="T32" s="142">
        <f t="shared" si="1"/>
        <v>2882</v>
      </c>
      <c r="U32" s="142">
        <f t="shared" si="1"/>
        <v>68</v>
      </c>
      <c r="V32" s="142">
        <f t="shared" si="1"/>
        <v>354</v>
      </c>
      <c r="W32" s="142">
        <f t="shared" si="1"/>
        <v>125</v>
      </c>
      <c r="X32" s="142">
        <f t="shared" si="1"/>
        <v>80</v>
      </c>
      <c r="Y32" s="142">
        <f t="shared" si="1"/>
        <v>0</v>
      </c>
      <c r="Z32" s="142">
        <f t="shared" si="1"/>
        <v>663</v>
      </c>
      <c r="AA32" s="142">
        <f t="shared" si="1"/>
        <v>3</v>
      </c>
      <c r="AB32" s="142">
        <f t="shared" si="1"/>
        <v>325</v>
      </c>
      <c r="AC32" s="142">
        <f t="shared" si="1"/>
        <v>2</v>
      </c>
      <c r="AD32" s="214"/>
      <c r="AE32" s="214"/>
    </row>
    <row r="33" spans="4:29" ht="18" x14ac:dyDescent="0.25">
      <c r="D33" s="27"/>
      <c r="E33" s="27"/>
      <c r="F33" s="78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5" spans="4:29" ht="15" x14ac:dyDescent="0.25">
      <c r="D35" s="83"/>
    </row>
  </sheetData>
  <mergeCells count="16">
    <mergeCell ref="D3:AC3"/>
    <mergeCell ref="AB5:AC5"/>
    <mergeCell ref="C4:C6"/>
    <mergeCell ref="D4:E5"/>
    <mergeCell ref="F4:G5"/>
    <mergeCell ref="H4:AC4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</mergeCells>
  <pageMargins left="0.19685039370078741" right="0.23622047244094491" top="0.27559055118110237" bottom="0.23622047244094491" header="0.19685039370078741" footer="0.19685039370078741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20" sqref="P20"/>
    </sheetView>
  </sheetViews>
  <sheetFormatPr defaultRowHeight="12.75" x14ac:dyDescent="0.2"/>
  <cols>
    <col min="1" max="1" width="2.85546875" customWidth="1"/>
    <col min="2" max="2" width="15.7109375" bestFit="1" customWidth="1"/>
    <col min="3" max="3" width="8.5703125" customWidth="1"/>
    <col min="4" max="4" width="7" customWidth="1"/>
    <col min="5" max="5" width="7.42578125" bestFit="1" customWidth="1"/>
    <col min="6" max="6" width="9.28515625" customWidth="1"/>
    <col min="7" max="7" width="8.28515625" bestFit="1" customWidth="1"/>
    <col min="8" max="8" width="7.28515625" customWidth="1"/>
    <col min="9" max="9" width="7.140625" customWidth="1"/>
    <col min="10" max="10" width="6.7109375" customWidth="1"/>
    <col min="12" max="12" width="8" customWidth="1"/>
    <col min="13" max="13" width="8.42578125" customWidth="1"/>
  </cols>
  <sheetData>
    <row r="1" spans="2:14" ht="13.5" thickBot="1" x14ac:dyDescent="0.25">
      <c r="B1" s="6"/>
      <c r="C1" s="6" t="s">
        <v>79</v>
      </c>
      <c r="H1" s="6"/>
      <c r="J1" t="s">
        <v>96</v>
      </c>
    </row>
    <row r="2" spans="2:14" ht="16.5" customHeight="1" thickBot="1" x14ac:dyDescent="0.25">
      <c r="B2" s="234" t="s">
        <v>0</v>
      </c>
      <c r="C2" s="239" t="s">
        <v>42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1"/>
    </row>
    <row r="3" spans="2:14" ht="23.45" customHeight="1" thickBot="1" x14ac:dyDescent="0.25">
      <c r="B3" s="235"/>
      <c r="C3" s="237" t="s">
        <v>3</v>
      </c>
      <c r="D3" s="239" t="s">
        <v>43</v>
      </c>
      <c r="E3" s="240"/>
      <c r="F3" s="240"/>
      <c r="G3" s="240"/>
      <c r="H3" s="240"/>
      <c r="I3" s="240"/>
      <c r="J3" s="240"/>
      <c r="K3" s="240"/>
      <c r="L3" s="240"/>
      <c r="M3" s="240"/>
      <c r="N3" s="241"/>
    </row>
    <row r="4" spans="2:14" ht="36" customHeight="1" thickBot="1" x14ac:dyDescent="0.25">
      <c r="B4" s="236"/>
      <c r="C4" s="238"/>
      <c r="D4" s="139" t="s">
        <v>36</v>
      </c>
      <c r="E4" s="139" t="s">
        <v>37</v>
      </c>
      <c r="F4" s="7" t="s">
        <v>39</v>
      </c>
      <c r="G4" s="140" t="s">
        <v>30</v>
      </c>
      <c r="H4" s="139" t="s">
        <v>70</v>
      </c>
      <c r="I4" s="139" t="s">
        <v>31</v>
      </c>
      <c r="J4" s="139" t="s">
        <v>70</v>
      </c>
      <c r="K4" s="139" t="s">
        <v>32</v>
      </c>
      <c r="L4" s="139" t="s">
        <v>33</v>
      </c>
      <c r="M4" s="139" t="s">
        <v>34</v>
      </c>
      <c r="N4" s="7" t="s">
        <v>35</v>
      </c>
    </row>
    <row r="5" spans="2:14" ht="18.75" x14ac:dyDescent="0.3">
      <c r="B5" s="1" t="s">
        <v>5</v>
      </c>
      <c r="C5" s="64">
        <v>227</v>
      </c>
      <c r="D5" s="60"/>
      <c r="E5" s="152">
        <v>91</v>
      </c>
      <c r="F5" s="76"/>
      <c r="G5" s="153">
        <v>64</v>
      </c>
      <c r="H5" s="154">
        <v>22</v>
      </c>
      <c r="I5" s="154">
        <v>45</v>
      </c>
      <c r="J5" s="154">
        <v>21</v>
      </c>
      <c r="K5" s="154">
        <v>21</v>
      </c>
      <c r="L5" s="154"/>
      <c r="M5" s="152"/>
      <c r="N5" s="151">
        <v>6</v>
      </c>
    </row>
    <row r="6" spans="2:14" ht="18.75" x14ac:dyDescent="0.3">
      <c r="B6" s="1" t="s">
        <v>6</v>
      </c>
      <c r="C6" s="65">
        <v>24</v>
      </c>
      <c r="D6" s="61"/>
      <c r="E6" s="155">
        <v>13</v>
      </c>
      <c r="F6" s="156">
        <v>1</v>
      </c>
      <c r="G6" s="157">
        <v>8</v>
      </c>
      <c r="H6" s="158">
        <v>0</v>
      </c>
      <c r="I6" s="158">
        <v>1</v>
      </c>
      <c r="J6" s="158">
        <v>1</v>
      </c>
      <c r="K6" s="158">
        <v>1</v>
      </c>
      <c r="L6" s="158"/>
      <c r="M6" s="155"/>
      <c r="N6" s="138"/>
    </row>
    <row r="7" spans="2:14" ht="18.75" x14ac:dyDescent="0.3">
      <c r="B7" s="1" t="s">
        <v>7</v>
      </c>
      <c r="C7" s="66">
        <v>23</v>
      </c>
      <c r="D7" s="61"/>
      <c r="E7" s="155">
        <v>8</v>
      </c>
      <c r="F7" s="156"/>
      <c r="G7" s="157">
        <v>9</v>
      </c>
      <c r="H7" s="158">
        <v>1</v>
      </c>
      <c r="I7" s="158">
        <v>5</v>
      </c>
      <c r="J7" s="158"/>
      <c r="K7" s="158">
        <v>1</v>
      </c>
      <c r="L7" s="158"/>
      <c r="M7" s="155"/>
      <c r="N7" s="138"/>
    </row>
    <row r="8" spans="2:14" s="44" customFormat="1" ht="18.75" x14ac:dyDescent="0.3">
      <c r="B8" s="1" t="s">
        <v>8</v>
      </c>
      <c r="C8" s="65">
        <v>116</v>
      </c>
      <c r="D8" s="62"/>
      <c r="E8" s="159">
        <v>74</v>
      </c>
      <c r="F8" s="65">
        <v>1</v>
      </c>
      <c r="G8" s="160">
        <v>12</v>
      </c>
      <c r="H8" s="161"/>
      <c r="I8" s="161">
        <v>25</v>
      </c>
      <c r="J8" s="161">
        <v>2</v>
      </c>
      <c r="K8" s="161">
        <v>4</v>
      </c>
      <c r="L8" s="161"/>
      <c r="M8" s="159"/>
      <c r="N8" s="137"/>
    </row>
    <row r="9" spans="2:14" ht="18.75" x14ac:dyDescent="0.3">
      <c r="B9" s="1" t="s">
        <v>9</v>
      </c>
      <c r="C9" s="65">
        <v>52</v>
      </c>
      <c r="D9" s="61"/>
      <c r="E9" s="155">
        <v>18</v>
      </c>
      <c r="F9" s="156">
        <v>1</v>
      </c>
      <c r="G9" s="157">
        <v>12</v>
      </c>
      <c r="H9" s="158"/>
      <c r="I9" s="158">
        <v>14</v>
      </c>
      <c r="J9" s="158"/>
      <c r="K9" s="158">
        <v>6</v>
      </c>
      <c r="L9" s="158"/>
      <c r="M9" s="155">
        <v>1</v>
      </c>
      <c r="N9" s="138"/>
    </row>
    <row r="10" spans="2:14" ht="18.75" x14ac:dyDescent="0.3">
      <c r="B10" s="1" t="s">
        <v>10</v>
      </c>
      <c r="C10" s="65">
        <v>16</v>
      </c>
      <c r="D10" s="61"/>
      <c r="E10" s="155">
        <v>13</v>
      </c>
      <c r="F10" s="156"/>
      <c r="G10" s="157">
        <v>2</v>
      </c>
      <c r="H10" s="158">
        <v>1</v>
      </c>
      <c r="I10" s="158">
        <v>1</v>
      </c>
      <c r="J10" s="158"/>
      <c r="K10" s="158"/>
      <c r="L10" s="158"/>
      <c r="M10" s="155"/>
      <c r="N10" s="138"/>
    </row>
    <row r="11" spans="2:14" ht="18.75" x14ac:dyDescent="0.3">
      <c r="B11" s="1" t="s">
        <v>11</v>
      </c>
      <c r="C11" s="65">
        <v>47</v>
      </c>
      <c r="D11" s="61"/>
      <c r="E11" s="155">
        <v>36</v>
      </c>
      <c r="F11" s="156"/>
      <c r="G11" s="157">
        <v>4</v>
      </c>
      <c r="H11" s="158">
        <v>1</v>
      </c>
      <c r="I11" s="158">
        <v>5</v>
      </c>
      <c r="J11" s="158">
        <v>2</v>
      </c>
      <c r="K11" s="158">
        <v>2</v>
      </c>
      <c r="L11" s="158"/>
      <c r="M11" s="155"/>
      <c r="N11" s="138"/>
    </row>
    <row r="12" spans="2:14" s="44" customFormat="1" ht="18.75" x14ac:dyDescent="0.3">
      <c r="B12" s="1" t="s">
        <v>41</v>
      </c>
      <c r="C12" s="65">
        <v>25</v>
      </c>
      <c r="D12" s="62"/>
      <c r="E12" s="159">
        <v>14</v>
      </c>
      <c r="F12" s="65"/>
      <c r="G12" s="160">
        <v>7</v>
      </c>
      <c r="H12" s="161">
        <v>2</v>
      </c>
      <c r="I12" s="161">
        <v>3</v>
      </c>
      <c r="J12" s="161">
        <v>1</v>
      </c>
      <c r="K12" s="161">
        <v>1</v>
      </c>
      <c r="L12" s="161"/>
      <c r="M12" s="159"/>
      <c r="N12" s="137"/>
    </row>
    <row r="13" spans="2:14" ht="18.75" x14ac:dyDescent="0.3">
      <c r="B13" s="1" t="s">
        <v>12</v>
      </c>
      <c r="C13" s="67">
        <v>114</v>
      </c>
      <c r="D13" s="61"/>
      <c r="E13" s="155">
        <v>32</v>
      </c>
      <c r="F13" s="156">
        <v>1</v>
      </c>
      <c r="G13" s="157">
        <v>29</v>
      </c>
      <c r="H13" s="158">
        <v>8</v>
      </c>
      <c r="I13" s="158">
        <v>51</v>
      </c>
      <c r="J13" s="158">
        <v>17</v>
      </c>
      <c r="K13" s="158">
        <v>1</v>
      </c>
      <c r="L13" s="158"/>
      <c r="M13" s="155"/>
      <c r="N13" s="138"/>
    </row>
    <row r="14" spans="2:14" ht="18.75" x14ac:dyDescent="0.3">
      <c r="B14" s="1" t="s">
        <v>13</v>
      </c>
      <c r="C14" s="65">
        <v>82</v>
      </c>
      <c r="D14" s="61"/>
      <c r="E14" s="155">
        <v>30</v>
      </c>
      <c r="F14" s="156"/>
      <c r="G14" s="157">
        <v>18</v>
      </c>
      <c r="H14" s="158">
        <v>4</v>
      </c>
      <c r="I14" s="158">
        <v>22</v>
      </c>
      <c r="J14" s="158">
        <v>6</v>
      </c>
      <c r="K14" s="158">
        <v>12</v>
      </c>
      <c r="L14" s="158"/>
      <c r="M14" s="155"/>
      <c r="N14" s="138"/>
    </row>
    <row r="15" spans="2:14" ht="18.75" x14ac:dyDescent="0.3">
      <c r="B15" s="1" t="s">
        <v>14</v>
      </c>
      <c r="C15" s="65">
        <v>36</v>
      </c>
      <c r="D15" s="61"/>
      <c r="E15" s="155">
        <v>5</v>
      </c>
      <c r="F15" s="156">
        <v>2</v>
      </c>
      <c r="G15" s="157">
        <v>12</v>
      </c>
      <c r="H15" s="158"/>
      <c r="I15" s="158">
        <v>14</v>
      </c>
      <c r="J15" s="158">
        <v>2</v>
      </c>
      <c r="K15" s="158">
        <v>2</v>
      </c>
      <c r="L15" s="158"/>
      <c r="M15" s="155">
        <v>1</v>
      </c>
      <c r="N15" s="138"/>
    </row>
    <row r="16" spans="2:14" ht="18.75" x14ac:dyDescent="0.3">
      <c r="B16" s="1" t="s">
        <v>15</v>
      </c>
      <c r="C16" s="67">
        <v>15</v>
      </c>
      <c r="D16" s="61"/>
      <c r="E16" s="155">
        <v>4</v>
      </c>
      <c r="F16" s="156"/>
      <c r="G16" s="157">
        <v>8</v>
      </c>
      <c r="H16" s="158"/>
      <c r="I16" s="158">
        <v>3</v>
      </c>
      <c r="J16" s="158"/>
      <c r="K16" s="158"/>
      <c r="L16" s="158"/>
      <c r="M16" s="155"/>
      <c r="N16" s="138"/>
    </row>
    <row r="17" spans="2:14" ht="18.75" x14ac:dyDescent="0.3">
      <c r="B17" s="1" t="s">
        <v>16</v>
      </c>
      <c r="C17" s="67">
        <v>44</v>
      </c>
      <c r="D17" s="61"/>
      <c r="E17" s="155">
        <v>13</v>
      </c>
      <c r="F17" s="156">
        <v>1</v>
      </c>
      <c r="G17" s="157">
        <v>17</v>
      </c>
      <c r="H17" s="158"/>
      <c r="I17" s="158">
        <v>10</v>
      </c>
      <c r="J17" s="158"/>
      <c r="K17" s="158">
        <v>3</v>
      </c>
      <c r="L17" s="162"/>
      <c r="M17" s="155"/>
      <c r="N17" s="138"/>
    </row>
    <row r="18" spans="2:14" ht="18.75" x14ac:dyDescent="0.3">
      <c r="B18" s="1" t="s">
        <v>17</v>
      </c>
      <c r="C18" s="65">
        <v>46</v>
      </c>
      <c r="D18" s="61"/>
      <c r="E18" s="155">
        <v>20</v>
      </c>
      <c r="F18" s="156">
        <v>4</v>
      </c>
      <c r="G18" s="157">
        <v>6</v>
      </c>
      <c r="H18" s="158"/>
      <c r="I18" s="158">
        <v>12</v>
      </c>
      <c r="J18" s="158">
        <v>1</v>
      </c>
      <c r="K18" s="158">
        <v>4</v>
      </c>
      <c r="L18" s="158"/>
      <c r="M18" s="155"/>
      <c r="N18" s="138"/>
    </row>
    <row r="19" spans="2:14" ht="18.75" x14ac:dyDescent="0.3">
      <c r="B19" s="1" t="s">
        <v>18</v>
      </c>
      <c r="C19" s="68">
        <v>39</v>
      </c>
      <c r="D19" s="61"/>
      <c r="E19" s="155">
        <v>9</v>
      </c>
      <c r="F19" s="156">
        <v>1</v>
      </c>
      <c r="G19" s="157">
        <v>10</v>
      </c>
      <c r="H19" s="158">
        <v>1</v>
      </c>
      <c r="I19" s="158">
        <v>11</v>
      </c>
      <c r="J19" s="158">
        <v>3</v>
      </c>
      <c r="K19" s="158">
        <v>8</v>
      </c>
      <c r="L19" s="158"/>
      <c r="M19" s="155"/>
      <c r="N19" s="138"/>
    </row>
    <row r="20" spans="2:14" ht="18.75" x14ac:dyDescent="0.3">
      <c r="B20" s="1" t="s">
        <v>19</v>
      </c>
      <c r="C20" s="65">
        <v>17</v>
      </c>
      <c r="D20" s="61"/>
      <c r="E20" s="155">
        <v>7</v>
      </c>
      <c r="F20" s="156"/>
      <c r="G20" s="157">
        <v>5</v>
      </c>
      <c r="H20" s="158">
        <v>2</v>
      </c>
      <c r="I20" s="158">
        <v>5</v>
      </c>
      <c r="J20" s="158"/>
      <c r="K20" s="158"/>
      <c r="L20" s="158"/>
      <c r="M20" s="155"/>
      <c r="N20" s="138"/>
    </row>
    <row r="21" spans="2:14" ht="18.75" x14ac:dyDescent="0.3">
      <c r="B21" s="1" t="s">
        <v>20</v>
      </c>
      <c r="C21" s="67">
        <v>11</v>
      </c>
      <c r="D21" s="61"/>
      <c r="E21" s="155">
        <v>2</v>
      </c>
      <c r="F21" s="156"/>
      <c r="G21" s="157">
        <v>3</v>
      </c>
      <c r="H21" s="158"/>
      <c r="I21" s="158">
        <v>5</v>
      </c>
      <c r="J21" s="158">
        <v>3</v>
      </c>
      <c r="K21" s="158">
        <v>1</v>
      </c>
      <c r="L21" s="158"/>
      <c r="M21" s="155"/>
      <c r="N21" s="138"/>
    </row>
    <row r="22" spans="2:14" ht="18.75" x14ac:dyDescent="0.3">
      <c r="B22" s="1" t="s">
        <v>21</v>
      </c>
      <c r="C22" s="65">
        <v>15</v>
      </c>
      <c r="D22" s="61"/>
      <c r="E22" s="155">
        <v>5</v>
      </c>
      <c r="F22" s="156"/>
      <c r="G22" s="157">
        <v>4</v>
      </c>
      <c r="H22" s="158">
        <v>2</v>
      </c>
      <c r="I22" s="158">
        <v>6</v>
      </c>
      <c r="J22" s="158">
        <v>3</v>
      </c>
      <c r="K22" s="158"/>
      <c r="L22" s="158"/>
      <c r="M22" s="155"/>
      <c r="N22" s="138"/>
    </row>
    <row r="23" spans="2:14" ht="18.75" x14ac:dyDescent="0.3">
      <c r="B23" s="1" t="s">
        <v>22</v>
      </c>
      <c r="C23" s="65">
        <v>31</v>
      </c>
      <c r="D23" s="61"/>
      <c r="E23" s="155">
        <v>2</v>
      </c>
      <c r="F23" s="156"/>
      <c r="G23" s="157">
        <v>10</v>
      </c>
      <c r="H23" s="158">
        <v>1</v>
      </c>
      <c r="I23" s="158">
        <v>16</v>
      </c>
      <c r="J23" s="158">
        <v>6</v>
      </c>
      <c r="K23" s="158">
        <v>3</v>
      </c>
      <c r="L23" s="158"/>
      <c r="M23" s="155"/>
      <c r="N23" s="138"/>
    </row>
    <row r="24" spans="2:14" ht="18.75" x14ac:dyDescent="0.3">
      <c r="B24" s="1" t="s">
        <v>23</v>
      </c>
      <c r="C24" s="65">
        <v>15</v>
      </c>
      <c r="D24" s="61"/>
      <c r="E24" s="155">
        <v>7</v>
      </c>
      <c r="F24" s="156">
        <v>2</v>
      </c>
      <c r="G24" s="157">
        <v>2</v>
      </c>
      <c r="H24" s="158">
        <v>1</v>
      </c>
      <c r="I24" s="158">
        <v>4</v>
      </c>
      <c r="J24" s="158">
        <v>1</v>
      </c>
      <c r="K24" s="158"/>
      <c r="L24" s="158"/>
      <c r="M24" s="155"/>
      <c r="N24" s="138"/>
    </row>
    <row r="25" spans="2:14" ht="18.75" x14ac:dyDescent="0.3">
      <c r="B25" s="1" t="s">
        <v>24</v>
      </c>
      <c r="C25" s="65">
        <v>53</v>
      </c>
      <c r="D25" s="61"/>
      <c r="E25" s="155">
        <v>11</v>
      </c>
      <c r="F25" s="156"/>
      <c r="G25" s="157">
        <v>18</v>
      </c>
      <c r="H25" s="158">
        <v>4</v>
      </c>
      <c r="I25" s="158">
        <v>7</v>
      </c>
      <c r="J25" s="158"/>
      <c r="K25" s="158">
        <v>2</v>
      </c>
      <c r="L25" s="158"/>
      <c r="M25" s="155">
        <v>15</v>
      </c>
      <c r="N25" s="138"/>
    </row>
    <row r="26" spans="2:14" ht="18.75" x14ac:dyDescent="0.3">
      <c r="B26" s="1" t="s">
        <v>25</v>
      </c>
      <c r="C26" s="67">
        <v>51</v>
      </c>
      <c r="D26" s="61"/>
      <c r="E26" s="155">
        <v>17</v>
      </c>
      <c r="F26" s="156">
        <v>2</v>
      </c>
      <c r="G26" s="157">
        <v>29</v>
      </c>
      <c r="H26" s="158">
        <v>3</v>
      </c>
      <c r="I26" s="158">
        <v>3</v>
      </c>
      <c r="J26" s="158"/>
      <c r="K26" s="158"/>
      <c r="L26" s="158"/>
      <c r="M26" s="155"/>
      <c r="N26" s="138"/>
    </row>
    <row r="27" spans="2:14" ht="18.75" x14ac:dyDescent="0.3">
      <c r="B27" s="1" t="s">
        <v>26</v>
      </c>
      <c r="C27" s="65">
        <v>10</v>
      </c>
      <c r="D27" s="61"/>
      <c r="E27" s="155">
        <v>1</v>
      </c>
      <c r="F27" s="156"/>
      <c r="G27" s="157">
        <v>7</v>
      </c>
      <c r="H27" s="158"/>
      <c r="I27" s="158">
        <v>2</v>
      </c>
      <c r="J27" s="158"/>
      <c r="K27" s="158"/>
      <c r="L27" s="158"/>
      <c r="M27" s="155"/>
      <c r="N27" s="138"/>
    </row>
    <row r="28" spans="2:14" ht="18.75" x14ac:dyDescent="0.3">
      <c r="B28" s="1" t="s">
        <v>27</v>
      </c>
      <c r="C28" s="65">
        <v>0</v>
      </c>
      <c r="D28" s="61"/>
      <c r="E28" s="155"/>
      <c r="F28" s="156"/>
      <c r="G28" s="157"/>
      <c r="H28" s="158"/>
      <c r="I28" s="158"/>
      <c r="J28" s="158"/>
      <c r="K28" s="158"/>
      <c r="L28" s="158"/>
      <c r="M28" s="155"/>
      <c r="N28" s="138"/>
    </row>
    <row r="29" spans="2:14" ht="19.5" thickBot="1" x14ac:dyDescent="0.35">
      <c r="B29" s="2" t="s">
        <v>28</v>
      </c>
      <c r="C29" s="69">
        <v>6</v>
      </c>
      <c r="D29" s="63"/>
      <c r="E29" s="163">
        <v>1</v>
      </c>
      <c r="F29" s="164"/>
      <c r="G29" s="165">
        <v>2</v>
      </c>
      <c r="H29" s="166">
        <v>1</v>
      </c>
      <c r="I29" s="166">
        <v>3</v>
      </c>
      <c r="J29" s="166">
        <v>3</v>
      </c>
      <c r="K29" s="166"/>
      <c r="L29" s="166"/>
      <c r="M29" s="163"/>
      <c r="N29" s="150"/>
    </row>
    <row r="30" spans="2:14" ht="16.5" thickBot="1" x14ac:dyDescent="0.3">
      <c r="B30" s="3" t="s">
        <v>29</v>
      </c>
      <c r="C30" s="75">
        <v>1115</v>
      </c>
      <c r="D30" s="4">
        <v>0</v>
      </c>
      <c r="E30" s="4">
        <v>433</v>
      </c>
      <c r="F30" s="4">
        <v>16</v>
      </c>
      <c r="G30" s="4">
        <v>298</v>
      </c>
      <c r="H30" s="4">
        <v>54</v>
      </c>
      <c r="I30" s="4">
        <v>273</v>
      </c>
      <c r="J30" s="4">
        <v>72</v>
      </c>
      <c r="K30" s="4">
        <v>72</v>
      </c>
      <c r="L30" s="4">
        <v>0</v>
      </c>
      <c r="M30" s="73">
        <v>17</v>
      </c>
      <c r="N30" s="75">
        <v>6</v>
      </c>
    </row>
    <row r="33" spans="5:14" x14ac:dyDescent="0.2">
      <c r="E33" s="82"/>
      <c r="F33" s="82"/>
      <c r="G33" s="82"/>
      <c r="H33" s="82"/>
      <c r="I33" s="82"/>
      <c r="J33" s="82"/>
      <c r="K33" s="82"/>
      <c r="L33" s="82"/>
      <c r="M33" s="82"/>
      <c r="N33" s="82"/>
    </row>
  </sheetData>
  <mergeCells count="4">
    <mergeCell ref="B2:B4"/>
    <mergeCell ref="C3:C4"/>
    <mergeCell ref="C2:N2"/>
    <mergeCell ref="D3:N3"/>
  </mergeCells>
  <phoneticPr fontId="2" type="noConversion"/>
  <pageMargins left="0.19685039370078741" right="0.23622047244094491" top="0.27559055118110237" bottom="0.2362204724409449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zoomScaleNormal="100" workbookViewId="0">
      <selection activeCell="M1" sqref="M1"/>
    </sheetView>
  </sheetViews>
  <sheetFormatPr defaultRowHeight="12.75" x14ac:dyDescent="0.2"/>
  <cols>
    <col min="1" max="1" width="2.85546875" customWidth="1"/>
    <col min="2" max="2" width="15.7109375" bestFit="1" customWidth="1"/>
    <col min="3" max="3" width="8.5703125" customWidth="1"/>
    <col min="4" max="4" width="12.7109375" bestFit="1" customWidth="1"/>
    <col min="5" max="5" width="7.42578125" bestFit="1" customWidth="1"/>
    <col min="6" max="6" width="9.28515625" customWidth="1"/>
    <col min="7" max="7" width="8.28515625" bestFit="1" customWidth="1"/>
    <col min="8" max="8" width="7.28515625" customWidth="1"/>
    <col min="9" max="9" width="7.140625" customWidth="1"/>
    <col min="10" max="10" width="6.7109375" customWidth="1"/>
    <col min="12" max="12" width="8" customWidth="1"/>
    <col min="13" max="13" width="8.42578125" customWidth="1"/>
    <col min="14" max="14" width="26.85546875" customWidth="1"/>
    <col min="15" max="15" width="8.85546875" customWidth="1"/>
  </cols>
  <sheetData>
    <row r="1" spans="2:14" ht="13.5" thickBot="1" x14ac:dyDescent="0.25">
      <c r="B1" s="6"/>
      <c r="C1" s="6" t="s">
        <v>79</v>
      </c>
      <c r="H1" s="6"/>
      <c r="M1" t="s">
        <v>99</v>
      </c>
    </row>
    <row r="2" spans="2:14" ht="16.5" customHeight="1" thickBot="1" x14ac:dyDescent="0.3">
      <c r="B2" s="234" t="s">
        <v>0</v>
      </c>
      <c r="C2" s="239" t="s">
        <v>42</v>
      </c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33" t="s">
        <v>44</v>
      </c>
    </row>
    <row r="3" spans="2:14" ht="23.45" customHeight="1" thickBot="1" x14ac:dyDescent="0.25">
      <c r="B3" s="235"/>
      <c r="C3" s="237" t="s">
        <v>3</v>
      </c>
      <c r="D3" s="239" t="s">
        <v>43</v>
      </c>
      <c r="E3" s="240"/>
      <c r="F3" s="240"/>
      <c r="G3" s="240"/>
      <c r="H3" s="240"/>
      <c r="I3" s="240"/>
      <c r="J3" s="240"/>
      <c r="K3" s="240"/>
      <c r="L3" s="240"/>
      <c r="M3" s="241"/>
      <c r="N3" s="130" t="s">
        <v>3</v>
      </c>
    </row>
    <row r="4" spans="2:14" ht="36" customHeight="1" thickBot="1" x14ac:dyDescent="0.25">
      <c r="B4" s="236"/>
      <c r="C4" s="238"/>
      <c r="D4" s="132" t="s">
        <v>37</v>
      </c>
      <c r="E4" s="132" t="s">
        <v>39</v>
      </c>
      <c r="F4" s="132" t="s">
        <v>30</v>
      </c>
      <c r="G4" s="132" t="s">
        <v>70</v>
      </c>
      <c r="H4" s="132" t="s">
        <v>31</v>
      </c>
      <c r="I4" s="132" t="s">
        <v>70</v>
      </c>
      <c r="J4" s="132" t="s">
        <v>32</v>
      </c>
      <c r="K4" s="132" t="s">
        <v>33</v>
      </c>
      <c r="L4" s="132" t="s">
        <v>34</v>
      </c>
      <c r="M4" s="7" t="s">
        <v>35</v>
      </c>
      <c r="N4" s="131"/>
    </row>
    <row r="5" spans="2:14" ht="19.5" thickBot="1" x14ac:dyDescent="0.35">
      <c r="B5" s="1" t="s">
        <v>5</v>
      </c>
      <c r="C5" s="64">
        <v>346</v>
      </c>
      <c r="D5" s="136">
        <v>247</v>
      </c>
      <c r="E5" s="136">
        <v>1</v>
      </c>
      <c r="F5" s="136">
        <v>36</v>
      </c>
      <c r="G5" s="47"/>
      <c r="H5" s="136">
        <v>53</v>
      </c>
      <c r="I5" s="47"/>
      <c r="J5" s="136">
        <v>9</v>
      </c>
      <c r="K5" s="47"/>
      <c r="L5" s="47"/>
      <c r="M5" s="48"/>
      <c r="N5" s="135">
        <v>252</v>
      </c>
    </row>
    <row r="6" spans="2:14" ht="19.5" thickBot="1" x14ac:dyDescent="0.35">
      <c r="B6" s="1" t="s">
        <v>6</v>
      </c>
      <c r="C6" s="64">
        <v>20</v>
      </c>
      <c r="D6" s="136">
        <v>5</v>
      </c>
      <c r="E6" s="136">
        <v>1</v>
      </c>
      <c r="F6" s="136">
        <v>3</v>
      </c>
      <c r="G6" s="49"/>
      <c r="H6" s="136">
        <v>11</v>
      </c>
      <c r="I6" s="49"/>
      <c r="J6" s="136">
        <v>0</v>
      </c>
      <c r="K6" s="49"/>
      <c r="L6" s="49"/>
      <c r="M6" s="50"/>
      <c r="N6" s="135">
        <v>20</v>
      </c>
    </row>
    <row r="7" spans="2:14" ht="19.5" thickBot="1" x14ac:dyDescent="0.35">
      <c r="B7" s="1" t="s">
        <v>7</v>
      </c>
      <c r="C7" s="64">
        <v>26</v>
      </c>
      <c r="D7" s="136">
        <v>6</v>
      </c>
      <c r="E7" s="136">
        <v>2</v>
      </c>
      <c r="F7" s="136">
        <v>6</v>
      </c>
      <c r="G7" s="49"/>
      <c r="H7" s="136">
        <v>10</v>
      </c>
      <c r="I7" s="49"/>
      <c r="J7" s="136">
        <v>2</v>
      </c>
      <c r="K7" s="49"/>
      <c r="L7" s="49"/>
      <c r="M7" s="50"/>
      <c r="N7" s="135">
        <v>25</v>
      </c>
    </row>
    <row r="8" spans="2:14" s="44" customFormat="1" ht="19.5" thickBot="1" x14ac:dyDescent="0.35">
      <c r="B8" s="1" t="s">
        <v>8</v>
      </c>
      <c r="C8" s="64">
        <v>49</v>
      </c>
      <c r="D8" s="136">
        <v>14</v>
      </c>
      <c r="E8" s="136">
        <v>3</v>
      </c>
      <c r="F8" s="136">
        <v>13</v>
      </c>
      <c r="G8" s="51"/>
      <c r="H8" s="136">
        <v>15</v>
      </c>
      <c r="I8" s="51"/>
      <c r="J8" s="136">
        <v>4</v>
      </c>
      <c r="K8" s="51"/>
      <c r="L8" s="51"/>
      <c r="M8" s="52"/>
      <c r="N8" s="135">
        <v>44</v>
      </c>
    </row>
    <row r="9" spans="2:14" ht="19.5" thickBot="1" x14ac:dyDescent="0.35">
      <c r="B9" s="1" t="s">
        <v>9</v>
      </c>
      <c r="C9" s="64">
        <v>44</v>
      </c>
      <c r="D9" s="136">
        <v>14</v>
      </c>
      <c r="E9" s="136">
        <v>4</v>
      </c>
      <c r="F9" s="136">
        <v>10</v>
      </c>
      <c r="G9" s="49"/>
      <c r="H9" s="136">
        <v>13</v>
      </c>
      <c r="I9" s="49"/>
      <c r="J9" s="136">
        <v>3</v>
      </c>
      <c r="K9" s="49"/>
      <c r="L9" s="49"/>
      <c r="M9" s="50"/>
      <c r="N9" s="135">
        <v>43</v>
      </c>
    </row>
    <row r="10" spans="2:14" ht="19.5" thickBot="1" x14ac:dyDescent="0.35">
      <c r="B10" s="1" t="s">
        <v>10</v>
      </c>
      <c r="C10" s="64">
        <v>22</v>
      </c>
      <c r="D10" s="136">
        <v>13</v>
      </c>
      <c r="E10" s="136">
        <v>0</v>
      </c>
      <c r="F10" s="136">
        <v>5</v>
      </c>
      <c r="G10" s="49"/>
      <c r="H10" s="136">
        <v>2</v>
      </c>
      <c r="I10" s="49"/>
      <c r="J10" s="136">
        <v>2</v>
      </c>
      <c r="K10" s="49"/>
      <c r="L10" s="49"/>
      <c r="M10" s="50"/>
      <c r="N10" s="135">
        <v>20</v>
      </c>
    </row>
    <row r="11" spans="2:14" ht="19.5" thickBot="1" x14ac:dyDescent="0.35">
      <c r="B11" s="1" t="s">
        <v>11</v>
      </c>
      <c r="C11" s="64">
        <v>46</v>
      </c>
      <c r="D11" s="136">
        <v>9</v>
      </c>
      <c r="E11" s="136">
        <v>6</v>
      </c>
      <c r="F11" s="136">
        <v>14</v>
      </c>
      <c r="G11" s="49"/>
      <c r="H11" s="136">
        <v>14</v>
      </c>
      <c r="I11" s="49"/>
      <c r="J11" s="136">
        <v>3</v>
      </c>
      <c r="K11" s="49"/>
      <c r="L11" s="49"/>
      <c r="M11" s="50"/>
      <c r="N11" s="135">
        <v>42</v>
      </c>
    </row>
    <row r="12" spans="2:14" s="44" customFormat="1" ht="19.5" thickBot="1" x14ac:dyDescent="0.35">
      <c r="B12" s="1" t="s">
        <v>41</v>
      </c>
      <c r="C12" s="64">
        <v>17</v>
      </c>
      <c r="D12" s="136">
        <v>7</v>
      </c>
      <c r="E12" s="136">
        <v>2</v>
      </c>
      <c r="F12" s="136">
        <v>6</v>
      </c>
      <c r="G12" s="51"/>
      <c r="H12" s="136">
        <v>2</v>
      </c>
      <c r="I12" s="51"/>
      <c r="J12" s="136">
        <v>0</v>
      </c>
      <c r="K12" s="51"/>
      <c r="L12" s="51"/>
      <c r="M12" s="52"/>
      <c r="N12" s="135">
        <v>17</v>
      </c>
    </row>
    <row r="13" spans="2:14" ht="19.5" thickBot="1" x14ac:dyDescent="0.35">
      <c r="B13" s="1" t="s">
        <v>12</v>
      </c>
      <c r="C13" s="64">
        <v>19</v>
      </c>
      <c r="D13" s="136">
        <v>4</v>
      </c>
      <c r="E13" s="136">
        <v>0</v>
      </c>
      <c r="F13" s="136">
        <v>5</v>
      </c>
      <c r="G13" s="49"/>
      <c r="H13" s="136">
        <v>9</v>
      </c>
      <c r="I13" s="49"/>
      <c r="J13" s="136">
        <v>1</v>
      </c>
      <c r="K13" s="49"/>
      <c r="L13" s="49"/>
      <c r="M13" s="50"/>
      <c r="N13" s="135">
        <v>17</v>
      </c>
    </row>
    <row r="14" spans="2:14" ht="19.5" thickBot="1" x14ac:dyDescent="0.35">
      <c r="B14" s="1" t="s">
        <v>13</v>
      </c>
      <c r="C14" s="64">
        <v>62</v>
      </c>
      <c r="D14" s="136">
        <v>14</v>
      </c>
      <c r="E14" s="136">
        <v>2</v>
      </c>
      <c r="F14" s="136">
        <v>15</v>
      </c>
      <c r="G14" s="49"/>
      <c r="H14" s="136">
        <v>14</v>
      </c>
      <c r="I14" s="49"/>
      <c r="J14" s="136">
        <v>17</v>
      </c>
      <c r="K14" s="49"/>
      <c r="L14" s="49"/>
      <c r="M14" s="50"/>
      <c r="N14" s="135">
        <v>44</v>
      </c>
    </row>
    <row r="15" spans="2:14" ht="19.5" thickBot="1" x14ac:dyDescent="0.35">
      <c r="B15" s="1" t="s">
        <v>14</v>
      </c>
      <c r="C15" s="64">
        <v>24</v>
      </c>
      <c r="D15" s="136">
        <v>5</v>
      </c>
      <c r="E15" s="136">
        <v>1</v>
      </c>
      <c r="F15" s="136">
        <v>6</v>
      </c>
      <c r="G15" s="49"/>
      <c r="H15" s="136">
        <v>9</v>
      </c>
      <c r="I15" s="49"/>
      <c r="J15" s="136">
        <v>3</v>
      </c>
      <c r="K15" s="49"/>
      <c r="L15" s="49"/>
      <c r="M15" s="50"/>
      <c r="N15" s="135">
        <v>21</v>
      </c>
    </row>
    <row r="16" spans="2:14" ht="19.5" thickBot="1" x14ac:dyDescent="0.35">
      <c r="B16" s="1" t="s">
        <v>15</v>
      </c>
      <c r="C16" s="64">
        <v>27</v>
      </c>
      <c r="D16" s="136">
        <v>12</v>
      </c>
      <c r="E16" s="136">
        <v>0</v>
      </c>
      <c r="F16" s="136">
        <v>9</v>
      </c>
      <c r="G16" s="49"/>
      <c r="H16" s="136">
        <v>6</v>
      </c>
      <c r="I16" s="49"/>
      <c r="J16" s="136">
        <v>0</v>
      </c>
      <c r="K16" s="49"/>
      <c r="L16" s="49"/>
      <c r="M16" s="50"/>
      <c r="N16" s="135">
        <v>27</v>
      </c>
    </row>
    <row r="17" spans="2:14" ht="19.5" thickBot="1" x14ac:dyDescent="0.35">
      <c r="B17" s="1" t="s">
        <v>16</v>
      </c>
      <c r="C17" s="64">
        <v>35</v>
      </c>
      <c r="D17" s="136">
        <v>9</v>
      </c>
      <c r="E17" s="136">
        <v>3</v>
      </c>
      <c r="F17" s="136">
        <v>8</v>
      </c>
      <c r="G17" s="49"/>
      <c r="H17" s="136">
        <v>9</v>
      </c>
      <c r="I17" s="49"/>
      <c r="J17" s="136">
        <v>6</v>
      </c>
      <c r="L17" s="49"/>
      <c r="M17" s="50"/>
      <c r="N17" s="135">
        <v>33</v>
      </c>
    </row>
    <row r="18" spans="2:14" ht="19.5" thickBot="1" x14ac:dyDescent="0.35">
      <c r="B18" s="1" t="s">
        <v>17</v>
      </c>
      <c r="C18" s="64">
        <v>37</v>
      </c>
      <c r="D18" s="136">
        <v>10</v>
      </c>
      <c r="E18" s="136">
        <v>3</v>
      </c>
      <c r="F18" s="136">
        <v>7</v>
      </c>
      <c r="G18" s="49"/>
      <c r="H18" s="136">
        <v>12</v>
      </c>
      <c r="I18" s="49"/>
      <c r="J18" s="136">
        <v>5</v>
      </c>
      <c r="K18" s="49"/>
      <c r="L18" s="49"/>
      <c r="M18" s="50"/>
      <c r="N18" s="135">
        <v>35</v>
      </c>
    </row>
    <row r="19" spans="2:14" ht="19.5" thickBot="1" x14ac:dyDescent="0.35">
      <c r="B19" s="1" t="s">
        <v>18</v>
      </c>
      <c r="C19" s="64">
        <v>20</v>
      </c>
      <c r="D19" s="136">
        <v>5</v>
      </c>
      <c r="E19" s="136">
        <v>1</v>
      </c>
      <c r="F19" s="136">
        <v>5</v>
      </c>
      <c r="G19" s="49"/>
      <c r="H19" s="136">
        <v>7</v>
      </c>
      <c r="I19" s="49"/>
      <c r="J19" s="136">
        <v>2</v>
      </c>
      <c r="K19" s="49"/>
      <c r="L19" s="49"/>
      <c r="M19" s="50"/>
      <c r="N19" s="135">
        <v>19</v>
      </c>
    </row>
    <row r="20" spans="2:14" ht="19.5" thickBot="1" x14ac:dyDescent="0.35">
      <c r="B20" s="1" t="s">
        <v>19</v>
      </c>
      <c r="C20" s="64">
        <v>27</v>
      </c>
      <c r="D20" s="136">
        <v>13</v>
      </c>
      <c r="E20" s="136">
        <v>1</v>
      </c>
      <c r="F20" s="136">
        <v>5</v>
      </c>
      <c r="G20" s="49"/>
      <c r="H20" s="136">
        <v>7</v>
      </c>
      <c r="I20" s="49"/>
      <c r="J20" s="136">
        <v>1</v>
      </c>
      <c r="K20" s="49"/>
      <c r="L20" s="49"/>
      <c r="M20" s="50"/>
      <c r="N20" s="135">
        <v>21</v>
      </c>
    </row>
    <row r="21" spans="2:14" ht="19.5" thickBot="1" x14ac:dyDescent="0.35">
      <c r="B21" s="1" t="s">
        <v>20</v>
      </c>
      <c r="C21" s="64">
        <v>18</v>
      </c>
      <c r="D21" s="136">
        <v>4</v>
      </c>
      <c r="E21" s="136">
        <v>1</v>
      </c>
      <c r="F21" s="136">
        <v>5</v>
      </c>
      <c r="G21" s="49"/>
      <c r="H21" s="136">
        <v>8</v>
      </c>
      <c r="I21" s="49"/>
      <c r="J21" s="136">
        <v>0</v>
      </c>
      <c r="K21" s="49"/>
      <c r="L21" s="49"/>
      <c r="M21" s="50"/>
      <c r="N21" s="135">
        <v>18</v>
      </c>
    </row>
    <row r="22" spans="2:14" ht="19.5" thickBot="1" x14ac:dyDescent="0.35">
      <c r="B22" s="1" t="s">
        <v>21</v>
      </c>
      <c r="C22" s="64">
        <v>27</v>
      </c>
      <c r="D22" s="136">
        <v>6</v>
      </c>
      <c r="E22" s="136">
        <v>1</v>
      </c>
      <c r="F22" s="136">
        <v>5</v>
      </c>
      <c r="G22" s="49"/>
      <c r="H22" s="136">
        <v>11</v>
      </c>
      <c r="I22" s="49"/>
      <c r="J22" s="136">
        <v>4</v>
      </c>
      <c r="K22" s="49"/>
      <c r="L22" s="49"/>
      <c r="M22" s="50"/>
      <c r="N22" s="135">
        <v>26</v>
      </c>
    </row>
    <row r="23" spans="2:14" ht="19.5" thickBot="1" x14ac:dyDescent="0.35">
      <c r="B23" s="1" t="s">
        <v>22</v>
      </c>
      <c r="C23" s="64">
        <v>37</v>
      </c>
      <c r="D23" s="136">
        <v>6</v>
      </c>
      <c r="E23" s="136">
        <v>0</v>
      </c>
      <c r="F23" s="136">
        <v>12</v>
      </c>
      <c r="G23" s="49"/>
      <c r="H23" s="136">
        <v>16</v>
      </c>
      <c r="I23" s="49"/>
      <c r="J23" s="136">
        <v>3</v>
      </c>
      <c r="K23" s="49"/>
      <c r="L23" s="49"/>
      <c r="M23" s="50"/>
      <c r="N23" s="135">
        <v>36</v>
      </c>
    </row>
    <row r="24" spans="2:14" ht="19.5" thickBot="1" x14ac:dyDescent="0.35">
      <c r="B24" s="1" t="s">
        <v>23</v>
      </c>
      <c r="C24" s="64">
        <v>12</v>
      </c>
      <c r="D24" s="136">
        <v>3</v>
      </c>
      <c r="E24" s="136">
        <v>3</v>
      </c>
      <c r="F24" s="136">
        <v>2</v>
      </c>
      <c r="G24" s="49"/>
      <c r="H24" s="136">
        <v>3</v>
      </c>
      <c r="I24" s="49"/>
      <c r="J24" s="136">
        <v>1</v>
      </c>
      <c r="K24" s="49"/>
      <c r="L24" s="49"/>
      <c r="M24" s="50"/>
      <c r="N24" s="135">
        <v>12</v>
      </c>
    </row>
    <row r="25" spans="2:14" ht="19.5" thickBot="1" x14ac:dyDescent="0.35">
      <c r="B25" s="1" t="s">
        <v>24</v>
      </c>
      <c r="C25" s="64">
        <v>52</v>
      </c>
      <c r="D25" s="136">
        <v>18</v>
      </c>
      <c r="E25" s="136">
        <v>2</v>
      </c>
      <c r="F25" s="136">
        <v>9</v>
      </c>
      <c r="G25" s="49"/>
      <c r="H25" s="136">
        <v>11</v>
      </c>
      <c r="I25" s="49"/>
      <c r="J25" s="136">
        <v>12</v>
      </c>
      <c r="K25" s="49"/>
      <c r="L25" s="49"/>
      <c r="M25" s="50"/>
      <c r="N25" s="135">
        <v>47</v>
      </c>
    </row>
    <row r="26" spans="2:14" ht="19.5" thickBot="1" x14ac:dyDescent="0.35">
      <c r="B26" s="1" t="s">
        <v>25</v>
      </c>
      <c r="C26" s="64">
        <v>229</v>
      </c>
      <c r="D26" s="136">
        <v>190</v>
      </c>
      <c r="E26" s="136">
        <v>1</v>
      </c>
      <c r="F26" s="136">
        <v>14</v>
      </c>
      <c r="G26" s="49"/>
      <c r="H26" s="136">
        <v>22</v>
      </c>
      <c r="I26" s="49"/>
      <c r="J26" s="136">
        <v>2</v>
      </c>
      <c r="K26" s="49"/>
      <c r="L26" s="49"/>
      <c r="M26" s="50"/>
      <c r="N26" s="135">
        <v>53</v>
      </c>
    </row>
    <row r="27" spans="2:14" ht="19.5" thickBot="1" x14ac:dyDescent="0.35">
      <c r="B27" s="1" t="s">
        <v>26</v>
      </c>
      <c r="C27" s="64">
        <v>25</v>
      </c>
      <c r="D27" s="136">
        <v>5</v>
      </c>
      <c r="E27" s="136">
        <v>2</v>
      </c>
      <c r="F27" s="136">
        <v>9</v>
      </c>
      <c r="G27" s="49"/>
      <c r="H27" s="136">
        <v>9</v>
      </c>
      <c r="I27" s="49"/>
      <c r="J27" s="136">
        <v>0</v>
      </c>
      <c r="K27" s="49"/>
      <c r="L27" s="49"/>
      <c r="M27" s="50"/>
      <c r="N27" s="135">
        <v>24</v>
      </c>
    </row>
    <row r="28" spans="2:14" ht="19.5" thickBot="1" x14ac:dyDescent="0.35">
      <c r="B28" s="1" t="s">
        <v>27</v>
      </c>
      <c r="C28" s="64">
        <v>12</v>
      </c>
      <c r="D28" s="136">
        <v>3</v>
      </c>
      <c r="E28" s="136">
        <v>2</v>
      </c>
      <c r="F28" s="136">
        <v>2</v>
      </c>
      <c r="G28" s="49"/>
      <c r="H28" s="136">
        <v>3</v>
      </c>
      <c r="I28" s="49"/>
      <c r="J28" s="136">
        <v>2</v>
      </c>
      <c r="K28" s="49"/>
      <c r="L28" s="49"/>
      <c r="M28" s="50"/>
      <c r="N28" s="135">
        <v>12</v>
      </c>
    </row>
    <row r="29" spans="2:14" ht="19.5" thickBot="1" x14ac:dyDescent="0.35">
      <c r="B29" s="2" t="s">
        <v>28</v>
      </c>
      <c r="C29" s="64">
        <v>2</v>
      </c>
      <c r="D29" s="136">
        <v>0</v>
      </c>
      <c r="E29" s="136">
        <v>0</v>
      </c>
      <c r="F29" s="136">
        <v>0</v>
      </c>
      <c r="G29" s="53"/>
      <c r="H29" s="136">
        <v>2</v>
      </c>
      <c r="I29" s="53"/>
      <c r="J29" s="136">
        <v>0</v>
      </c>
      <c r="K29" s="53"/>
      <c r="L29" s="53"/>
      <c r="M29" s="50"/>
      <c r="N29" s="135">
        <v>0</v>
      </c>
    </row>
    <row r="30" spans="2:14" ht="19.5" thickBot="1" x14ac:dyDescent="0.35">
      <c r="B30" s="3" t="s">
        <v>29</v>
      </c>
      <c r="C30" s="134">
        <v>1235</v>
      </c>
      <c r="D30" s="134">
        <v>622</v>
      </c>
      <c r="E30" s="134">
        <v>42</v>
      </c>
      <c r="F30" s="134">
        <v>211</v>
      </c>
      <c r="G30" s="134">
        <v>0</v>
      </c>
      <c r="H30" s="134">
        <v>278</v>
      </c>
      <c r="I30" s="134">
        <v>0</v>
      </c>
      <c r="J30" s="134">
        <v>82</v>
      </c>
      <c r="K30" s="134">
        <v>0</v>
      </c>
      <c r="L30" s="134">
        <v>0</v>
      </c>
      <c r="M30" s="134">
        <v>0</v>
      </c>
      <c r="N30" s="134">
        <v>908</v>
      </c>
    </row>
  </sheetData>
  <mergeCells count="4">
    <mergeCell ref="B2:B4"/>
    <mergeCell ref="C2:M2"/>
    <mergeCell ref="C3:C4"/>
    <mergeCell ref="D3:M3"/>
  </mergeCells>
  <pageMargins left="0.19685039370078741" right="0.23622047244094491" top="0.27559055118110237" bottom="0.23622047244094491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9"/>
  <sheetViews>
    <sheetView zoomScaleNormal="10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R29" activeCellId="1" sqref="M29 R29"/>
    </sheetView>
  </sheetViews>
  <sheetFormatPr defaultRowHeight="12.75" x14ac:dyDescent="0.2"/>
  <cols>
    <col min="1" max="1" width="2.140625" customWidth="1"/>
    <col min="2" max="2" width="15.7109375" bestFit="1" customWidth="1"/>
    <col min="3" max="3" width="8.5703125" customWidth="1"/>
    <col min="4" max="4" width="7" customWidth="1"/>
    <col min="5" max="5" width="7.42578125" bestFit="1" customWidth="1"/>
    <col min="6" max="7" width="7.28515625" bestFit="1" customWidth="1"/>
    <col min="8" max="8" width="7.7109375" bestFit="1" customWidth="1"/>
    <col min="9" max="9" width="8.140625" bestFit="1" customWidth="1"/>
    <col min="10" max="10" width="6.85546875" bestFit="1" customWidth="1"/>
    <col min="11" max="11" width="7.140625" customWidth="1"/>
    <col min="12" max="12" width="5.85546875" customWidth="1"/>
    <col min="13" max="13" width="8.7109375" bestFit="1" customWidth="1"/>
    <col min="14" max="14" width="7.28515625" customWidth="1"/>
    <col min="15" max="15" width="7.5703125" bestFit="1" customWidth="1"/>
    <col min="16" max="16" width="5.42578125" bestFit="1" customWidth="1"/>
    <col min="17" max="17" width="5.85546875" customWidth="1"/>
    <col min="18" max="18" width="9.7109375" customWidth="1"/>
  </cols>
  <sheetData>
    <row r="1" spans="2:18" ht="13.5" thickBot="1" x14ac:dyDescent="0.25">
      <c r="B1" s="70"/>
      <c r="C1" s="70" t="s">
        <v>79</v>
      </c>
      <c r="M1" t="s">
        <v>97</v>
      </c>
    </row>
    <row r="2" spans="2:18" ht="16.5" customHeight="1" thickBot="1" x14ac:dyDescent="0.25">
      <c r="B2" s="242" t="s">
        <v>0</v>
      </c>
      <c r="C2" s="243" t="s">
        <v>42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5"/>
    </row>
    <row r="3" spans="2:18" ht="33.6" customHeight="1" thickBot="1" x14ac:dyDescent="0.25">
      <c r="B3" s="235"/>
      <c r="C3" s="84" t="s">
        <v>3</v>
      </c>
      <c r="D3" s="80" t="s">
        <v>36</v>
      </c>
      <c r="E3" s="80" t="s">
        <v>37</v>
      </c>
      <c r="F3" s="80" t="s">
        <v>84</v>
      </c>
      <c r="G3" s="80" t="s">
        <v>85</v>
      </c>
      <c r="H3" s="80" t="s">
        <v>86</v>
      </c>
      <c r="I3" s="80" t="s">
        <v>87</v>
      </c>
      <c r="J3" s="80" t="s">
        <v>88</v>
      </c>
      <c r="K3" s="80" t="s">
        <v>90</v>
      </c>
      <c r="L3" s="80" t="s">
        <v>91</v>
      </c>
      <c r="M3" s="7" t="s">
        <v>83</v>
      </c>
      <c r="N3" s="81" t="s">
        <v>92</v>
      </c>
      <c r="O3" s="80" t="s">
        <v>93</v>
      </c>
      <c r="P3" s="80" t="s">
        <v>94</v>
      </c>
      <c r="Q3" s="80" t="s">
        <v>95</v>
      </c>
      <c r="R3" s="7" t="s">
        <v>89</v>
      </c>
    </row>
    <row r="4" spans="2:18" ht="19.5" thickBot="1" x14ac:dyDescent="0.35">
      <c r="B4" s="1" t="s">
        <v>5</v>
      </c>
      <c r="C4" s="64">
        <v>227</v>
      </c>
      <c r="D4" s="167">
        <v>0</v>
      </c>
      <c r="E4" s="167">
        <v>91</v>
      </c>
      <c r="F4" s="167">
        <v>0</v>
      </c>
      <c r="G4" s="167">
        <v>3</v>
      </c>
      <c r="H4" s="167">
        <v>2</v>
      </c>
      <c r="I4" s="167">
        <f>[1]Україна!R2+[1]Україна!S2</f>
        <v>1</v>
      </c>
      <c r="J4" s="167"/>
      <c r="K4" s="167"/>
      <c r="L4" s="167">
        <v>0</v>
      </c>
      <c r="M4" s="168">
        <f>SUM(D4:L4)</f>
        <v>97</v>
      </c>
      <c r="N4" s="167">
        <v>0</v>
      </c>
      <c r="O4" s="167">
        <v>64</v>
      </c>
      <c r="P4" s="167">
        <v>45</v>
      </c>
      <c r="Q4" s="167">
        <f>[1]Україна!E2+[1]Україна!F2+[1]Україна!G2+[1]Україна!H2+[1]Україна!J2</f>
        <v>21</v>
      </c>
      <c r="R4" s="168">
        <f>SUM(O4:Q4)</f>
        <v>130</v>
      </c>
    </row>
    <row r="5" spans="2:18" ht="19.5" thickBot="1" x14ac:dyDescent="0.35">
      <c r="B5" s="1" t="s">
        <v>6</v>
      </c>
      <c r="C5" s="64">
        <v>24</v>
      </c>
      <c r="D5" s="167">
        <v>0</v>
      </c>
      <c r="E5" s="167">
        <v>13</v>
      </c>
      <c r="F5" s="167">
        <v>0</v>
      </c>
      <c r="G5" s="167">
        <v>0</v>
      </c>
      <c r="H5" s="167">
        <v>0</v>
      </c>
      <c r="I5" s="167">
        <f>[1]Україна!R3+[1]Україна!S3</f>
        <v>0</v>
      </c>
      <c r="J5" s="167"/>
      <c r="K5" s="167"/>
      <c r="L5" s="167">
        <v>1</v>
      </c>
      <c r="M5" s="168">
        <f t="shared" ref="M5:M9" si="0">SUM(D5:L5)</f>
        <v>14</v>
      </c>
      <c r="N5" s="167">
        <v>0</v>
      </c>
      <c r="O5" s="167">
        <v>8</v>
      </c>
      <c r="P5" s="167">
        <v>1</v>
      </c>
      <c r="Q5" s="167">
        <f>[1]Україна!E3+[1]Україна!F3+[1]Україна!G3+[1]Україна!H3+[1]Україна!J3</f>
        <v>1</v>
      </c>
      <c r="R5" s="168">
        <f t="shared" ref="R5:R9" si="1">SUM(O5:Q5)</f>
        <v>10</v>
      </c>
    </row>
    <row r="6" spans="2:18" ht="19.5" thickBot="1" x14ac:dyDescent="0.35">
      <c r="B6" s="1" t="s">
        <v>7</v>
      </c>
      <c r="C6" s="64">
        <v>23</v>
      </c>
      <c r="D6" s="167">
        <v>0</v>
      </c>
      <c r="E6" s="167">
        <v>8</v>
      </c>
      <c r="F6" s="167">
        <v>0</v>
      </c>
      <c r="G6" s="167">
        <v>0</v>
      </c>
      <c r="H6" s="167">
        <v>0</v>
      </c>
      <c r="I6" s="167">
        <f>[1]Україна!R4+[1]Україна!S4</f>
        <v>0</v>
      </c>
      <c r="J6" s="167"/>
      <c r="K6" s="167"/>
      <c r="L6" s="167">
        <v>0</v>
      </c>
      <c r="M6" s="168">
        <f t="shared" si="0"/>
        <v>8</v>
      </c>
      <c r="N6" s="167">
        <v>0</v>
      </c>
      <c r="O6" s="167">
        <v>9</v>
      </c>
      <c r="P6" s="167">
        <v>5</v>
      </c>
      <c r="Q6" s="167">
        <f>[1]Україна!E4+[1]Україна!F4+[1]Україна!G4+[1]Україна!H4+[1]Україна!J4</f>
        <v>1</v>
      </c>
      <c r="R6" s="168">
        <f t="shared" si="1"/>
        <v>15</v>
      </c>
    </row>
    <row r="7" spans="2:18" s="44" customFormat="1" ht="19.5" thickBot="1" x14ac:dyDescent="0.35">
      <c r="B7" s="1" t="s">
        <v>8</v>
      </c>
      <c r="C7" s="64">
        <v>108</v>
      </c>
      <c r="D7" s="167">
        <v>0</v>
      </c>
      <c r="E7" s="169">
        <v>78</v>
      </c>
      <c r="F7" s="169">
        <v>0</v>
      </c>
      <c r="G7" s="169">
        <v>0</v>
      </c>
      <c r="H7" s="169">
        <v>0</v>
      </c>
      <c r="I7" s="167">
        <f>[1]Україна!R5+[1]Україна!S5</f>
        <v>0</v>
      </c>
      <c r="J7" s="169"/>
      <c r="K7" s="169"/>
      <c r="L7" s="169">
        <v>1</v>
      </c>
      <c r="M7" s="168">
        <f t="shared" si="0"/>
        <v>79</v>
      </c>
      <c r="N7" s="169">
        <v>0</v>
      </c>
      <c r="O7" s="169">
        <v>8</v>
      </c>
      <c r="P7" s="169">
        <v>17</v>
      </c>
      <c r="Q7" s="167">
        <f>[1]Україна!E5+[1]Україна!F5+[1]Україна!G5+[1]Україна!H5+[1]Україна!J5</f>
        <v>4</v>
      </c>
      <c r="R7" s="168">
        <f t="shared" si="1"/>
        <v>29</v>
      </c>
    </row>
    <row r="8" spans="2:18" ht="19.5" thickBot="1" x14ac:dyDescent="0.35">
      <c r="B8" s="1" t="s">
        <v>9</v>
      </c>
      <c r="C8" s="64">
        <v>52</v>
      </c>
      <c r="D8" s="167">
        <v>0</v>
      </c>
      <c r="E8" s="167">
        <v>18</v>
      </c>
      <c r="F8" s="167">
        <v>0</v>
      </c>
      <c r="G8" s="167">
        <v>0</v>
      </c>
      <c r="H8" s="167">
        <v>1</v>
      </c>
      <c r="I8" s="167">
        <f>[1]Україна!R6+[1]Україна!S6</f>
        <v>0</v>
      </c>
      <c r="J8" s="167"/>
      <c r="K8" s="167"/>
      <c r="L8" s="167">
        <v>1</v>
      </c>
      <c r="M8" s="168">
        <f t="shared" si="0"/>
        <v>20</v>
      </c>
      <c r="N8" s="167">
        <v>0</v>
      </c>
      <c r="O8" s="167">
        <v>12</v>
      </c>
      <c r="P8" s="167">
        <v>14</v>
      </c>
      <c r="Q8" s="167">
        <f>[1]Україна!E6+[1]Україна!F6+[1]Україна!G6+[1]Україна!H6+[1]Україна!J6</f>
        <v>6</v>
      </c>
      <c r="R8" s="168">
        <f t="shared" si="1"/>
        <v>32</v>
      </c>
    </row>
    <row r="9" spans="2:18" ht="19.5" thickBot="1" x14ac:dyDescent="0.35">
      <c r="B9" s="1" t="s">
        <v>10</v>
      </c>
      <c r="C9" s="64">
        <v>16</v>
      </c>
      <c r="D9" s="167">
        <v>0</v>
      </c>
      <c r="E9" s="167">
        <v>13</v>
      </c>
      <c r="F9" s="167">
        <v>0</v>
      </c>
      <c r="G9" s="167">
        <v>0</v>
      </c>
      <c r="H9" s="167">
        <v>0</v>
      </c>
      <c r="I9" s="167">
        <f>[1]Україна!R7+[1]Україна!S7</f>
        <v>0</v>
      </c>
      <c r="J9" s="167"/>
      <c r="K9" s="167"/>
      <c r="L9" s="167">
        <v>0</v>
      </c>
      <c r="M9" s="168">
        <f t="shared" si="0"/>
        <v>13</v>
      </c>
      <c r="N9" s="167">
        <v>0</v>
      </c>
      <c r="O9" s="167">
        <v>2</v>
      </c>
      <c r="P9" s="167">
        <v>1</v>
      </c>
      <c r="Q9" s="167">
        <f>[1]Україна!E7+[1]Україна!F7+[1]Україна!G7+[1]Україна!H7+[1]Україна!J7</f>
        <v>0</v>
      </c>
      <c r="R9" s="168">
        <f t="shared" si="1"/>
        <v>3</v>
      </c>
    </row>
    <row r="10" spans="2:18" ht="19.5" thickBot="1" x14ac:dyDescent="0.35">
      <c r="B10" s="1" t="s">
        <v>11</v>
      </c>
      <c r="C10" s="64">
        <v>48</v>
      </c>
      <c r="D10" s="167">
        <v>0</v>
      </c>
      <c r="E10" s="167">
        <v>37</v>
      </c>
      <c r="F10" s="167">
        <v>0</v>
      </c>
      <c r="G10" s="167">
        <v>0</v>
      </c>
      <c r="H10" s="167">
        <v>0</v>
      </c>
      <c r="I10" s="167">
        <v>0</v>
      </c>
      <c r="J10" s="167"/>
      <c r="K10" s="167"/>
      <c r="L10" s="167">
        <v>0</v>
      </c>
      <c r="M10" s="168">
        <v>37</v>
      </c>
      <c r="N10" s="167">
        <v>0</v>
      </c>
      <c r="O10" s="167">
        <v>4</v>
      </c>
      <c r="P10" s="167">
        <v>5</v>
      </c>
      <c r="Q10" s="167">
        <v>2</v>
      </c>
      <c r="R10" s="168">
        <v>11</v>
      </c>
    </row>
    <row r="11" spans="2:18" s="44" customFormat="1" ht="19.5" thickBot="1" x14ac:dyDescent="0.35">
      <c r="B11" s="1" t="s">
        <v>41</v>
      </c>
      <c r="C11" s="64">
        <v>25</v>
      </c>
      <c r="D11" s="167">
        <v>0</v>
      </c>
      <c r="E11" s="169">
        <v>14</v>
      </c>
      <c r="F11" s="169">
        <v>0</v>
      </c>
      <c r="G11" s="169">
        <v>0</v>
      </c>
      <c r="H11" s="169">
        <v>0</v>
      </c>
      <c r="I11" s="167">
        <v>0</v>
      </c>
      <c r="J11" s="169"/>
      <c r="K11" s="169"/>
      <c r="L11" s="169">
        <v>0</v>
      </c>
      <c r="M11" s="168">
        <v>14</v>
      </c>
      <c r="N11" s="169">
        <v>0</v>
      </c>
      <c r="O11" s="169">
        <v>7</v>
      </c>
      <c r="P11" s="169">
        <v>3</v>
      </c>
      <c r="Q11" s="167">
        <v>1</v>
      </c>
      <c r="R11" s="168">
        <v>11</v>
      </c>
    </row>
    <row r="12" spans="2:18" ht="19.5" thickBot="1" x14ac:dyDescent="0.35">
      <c r="B12" s="1" t="s">
        <v>12</v>
      </c>
      <c r="C12" s="64">
        <v>114</v>
      </c>
      <c r="D12" s="167">
        <v>0</v>
      </c>
      <c r="E12" s="167">
        <v>32</v>
      </c>
      <c r="F12" s="167">
        <v>0</v>
      </c>
      <c r="G12" s="167">
        <v>1</v>
      </c>
      <c r="H12" s="167">
        <v>0</v>
      </c>
      <c r="I12" s="167">
        <v>0</v>
      </c>
      <c r="J12" s="167"/>
      <c r="K12" s="167"/>
      <c r="L12" s="167">
        <v>0</v>
      </c>
      <c r="M12" s="168">
        <v>33</v>
      </c>
      <c r="N12" s="167">
        <v>0</v>
      </c>
      <c r="O12" s="167">
        <v>29</v>
      </c>
      <c r="P12" s="167">
        <v>51</v>
      </c>
      <c r="Q12" s="167">
        <v>1</v>
      </c>
      <c r="R12" s="168">
        <v>81</v>
      </c>
    </row>
    <row r="13" spans="2:18" ht="19.5" thickBot="1" x14ac:dyDescent="0.35">
      <c r="B13" s="1" t="s">
        <v>13</v>
      </c>
      <c r="C13" s="64">
        <v>82</v>
      </c>
      <c r="D13" s="167">
        <v>0</v>
      </c>
      <c r="E13" s="167">
        <v>30</v>
      </c>
      <c r="F13" s="167">
        <v>0</v>
      </c>
      <c r="G13" s="167">
        <v>0</v>
      </c>
      <c r="H13" s="167">
        <v>0</v>
      </c>
      <c r="I13" s="167">
        <v>0</v>
      </c>
      <c r="J13" s="167"/>
      <c r="K13" s="167"/>
      <c r="L13" s="167">
        <v>0</v>
      </c>
      <c r="M13" s="168">
        <v>30</v>
      </c>
      <c r="N13" s="167">
        <v>0</v>
      </c>
      <c r="O13" s="167">
        <v>18</v>
      </c>
      <c r="P13" s="167">
        <v>22</v>
      </c>
      <c r="Q13" s="167">
        <v>12</v>
      </c>
      <c r="R13" s="168">
        <v>52</v>
      </c>
    </row>
    <row r="14" spans="2:18" ht="19.5" thickBot="1" x14ac:dyDescent="0.35">
      <c r="B14" s="1" t="s">
        <v>14</v>
      </c>
      <c r="C14" s="64">
        <v>35</v>
      </c>
      <c r="D14" s="167">
        <v>0</v>
      </c>
      <c r="E14" s="167">
        <v>4</v>
      </c>
      <c r="F14" s="167">
        <v>1</v>
      </c>
      <c r="G14" s="167">
        <v>0</v>
      </c>
      <c r="H14" s="167">
        <v>0</v>
      </c>
      <c r="I14" s="167">
        <v>1</v>
      </c>
      <c r="J14" s="167"/>
      <c r="K14" s="167"/>
      <c r="L14" s="167">
        <v>1</v>
      </c>
      <c r="M14" s="168">
        <v>7</v>
      </c>
      <c r="N14" s="167">
        <v>0</v>
      </c>
      <c r="O14" s="167">
        <v>12</v>
      </c>
      <c r="P14" s="167">
        <v>14</v>
      </c>
      <c r="Q14" s="167">
        <v>2</v>
      </c>
      <c r="R14" s="168">
        <v>28</v>
      </c>
    </row>
    <row r="15" spans="2:18" ht="19.5" thickBot="1" x14ac:dyDescent="0.35">
      <c r="B15" s="1" t="s">
        <v>15</v>
      </c>
      <c r="C15" s="64">
        <v>15</v>
      </c>
      <c r="D15" s="167">
        <v>0</v>
      </c>
      <c r="E15" s="167">
        <v>5</v>
      </c>
      <c r="F15" s="167">
        <v>0</v>
      </c>
      <c r="G15" s="167">
        <v>0</v>
      </c>
      <c r="H15" s="167">
        <v>0</v>
      </c>
      <c r="I15" s="167">
        <v>0</v>
      </c>
      <c r="J15" s="167"/>
      <c r="K15" s="167"/>
      <c r="L15" s="167">
        <v>0</v>
      </c>
      <c r="M15" s="168">
        <v>5</v>
      </c>
      <c r="N15" s="167">
        <v>0</v>
      </c>
      <c r="O15" s="167">
        <v>7</v>
      </c>
      <c r="P15" s="167">
        <v>3</v>
      </c>
      <c r="Q15" s="167">
        <v>0</v>
      </c>
      <c r="R15" s="168">
        <v>10</v>
      </c>
    </row>
    <row r="16" spans="2:18" ht="19.5" thickBot="1" x14ac:dyDescent="0.35">
      <c r="B16" s="1" t="s">
        <v>16</v>
      </c>
      <c r="C16" s="64">
        <v>44</v>
      </c>
      <c r="D16" s="167">
        <v>0</v>
      </c>
      <c r="E16" s="167">
        <v>13</v>
      </c>
      <c r="F16" s="167">
        <v>1</v>
      </c>
      <c r="G16" s="167">
        <v>0</v>
      </c>
      <c r="H16" s="167">
        <v>0</v>
      </c>
      <c r="I16" s="167">
        <v>0</v>
      </c>
      <c r="J16" s="167"/>
      <c r="K16" s="167"/>
      <c r="L16" s="167">
        <v>0</v>
      </c>
      <c r="M16" s="168">
        <v>14</v>
      </c>
      <c r="N16" s="167">
        <v>0</v>
      </c>
      <c r="O16" s="167">
        <v>17</v>
      </c>
      <c r="P16" s="167">
        <v>10</v>
      </c>
      <c r="Q16" s="167">
        <v>3</v>
      </c>
      <c r="R16" s="168">
        <v>30</v>
      </c>
    </row>
    <row r="17" spans="2:18" ht="19.5" thickBot="1" x14ac:dyDescent="0.35">
      <c r="B17" s="1" t="s">
        <v>17</v>
      </c>
      <c r="C17" s="64">
        <v>46</v>
      </c>
      <c r="D17" s="167">
        <v>0</v>
      </c>
      <c r="E17" s="167">
        <v>20</v>
      </c>
      <c r="F17" s="167">
        <v>0</v>
      </c>
      <c r="G17" s="167">
        <v>0</v>
      </c>
      <c r="H17" s="167">
        <v>0</v>
      </c>
      <c r="I17" s="167">
        <v>2</v>
      </c>
      <c r="J17" s="167"/>
      <c r="K17" s="167"/>
      <c r="L17" s="167">
        <v>2</v>
      </c>
      <c r="M17" s="168">
        <v>24</v>
      </c>
      <c r="N17" s="167">
        <v>0</v>
      </c>
      <c r="O17" s="167">
        <v>6</v>
      </c>
      <c r="P17" s="167">
        <v>12</v>
      </c>
      <c r="Q17" s="167">
        <v>4</v>
      </c>
      <c r="R17" s="168">
        <v>22</v>
      </c>
    </row>
    <row r="18" spans="2:18" ht="19.5" thickBot="1" x14ac:dyDescent="0.35">
      <c r="B18" s="1" t="s">
        <v>18</v>
      </c>
      <c r="C18" s="64">
        <v>42</v>
      </c>
      <c r="D18" s="167">
        <v>0</v>
      </c>
      <c r="E18" s="167">
        <v>12</v>
      </c>
      <c r="F18" s="167">
        <v>0</v>
      </c>
      <c r="G18" s="167">
        <v>0</v>
      </c>
      <c r="H18" s="167">
        <v>0</v>
      </c>
      <c r="I18" s="167">
        <v>0</v>
      </c>
      <c r="J18" s="167"/>
      <c r="K18" s="167"/>
      <c r="L18" s="167">
        <v>1</v>
      </c>
      <c r="M18" s="168">
        <v>13</v>
      </c>
      <c r="N18" s="167">
        <v>0</v>
      </c>
      <c r="O18" s="167">
        <v>10</v>
      </c>
      <c r="P18" s="167">
        <v>11</v>
      </c>
      <c r="Q18" s="167">
        <v>8</v>
      </c>
      <c r="R18" s="168">
        <v>29</v>
      </c>
    </row>
    <row r="19" spans="2:18" ht="19.5" thickBot="1" x14ac:dyDescent="0.35">
      <c r="B19" s="1" t="s">
        <v>19</v>
      </c>
      <c r="C19" s="64">
        <v>17</v>
      </c>
      <c r="D19" s="167">
        <v>0</v>
      </c>
      <c r="E19" s="167">
        <v>7</v>
      </c>
      <c r="F19" s="167">
        <v>0</v>
      </c>
      <c r="G19" s="167">
        <v>0</v>
      </c>
      <c r="H19" s="167">
        <v>0</v>
      </c>
      <c r="I19" s="167">
        <v>0</v>
      </c>
      <c r="J19" s="167"/>
      <c r="K19" s="167"/>
      <c r="L19" s="167">
        <v>0</v>
      </c>
      <c r="M19" s="168">
        <v>7</v>
      </c>
      <c r="N19" s="167">
        <v>0</v>
      </c>
      <c r="O19" s="167">
        <v>5</v>
      </c>
      <c r="P19" s="167">
        <v>5</v>
      </c>
      <c r="Q19" s="167">
        <v>0</v>
      </c>
      <c r="R19" s="168">
        <v>10</v>
      </c>
    </row>
    <row r="20" spans="2:18" ht="19.5" thickBot="1" x14ac:dyDescent="0.35">
      <c r="B20" s="1" t="s">
        <v>20</v>
      </c>
      <c r="C20" s="64">
        <v>11</v>
      </c>
      <c r="D20" s="167">
        <v>0</v>
      </c>
      <c r="E20" s="167">
        <v>2</v>
      </c>
      <c r="F20" s="167">
        <v>0</v>
      </c>
      <c r="G20" s="167">
        <v>0</v>
      </c>
      <c r="H20" s="167">
        <v>0</v>
      </c>
      <c r="I20" s="167">
        <v>0</v>
      </c>
      <c r="J20" s="167"/>
      <c r="K20" s="167"/>
      <c r="L20" s="167">
        <v>0</v>
      </c>
      <c r="M20" s="168">
        <v>2</v>
      </c>
      <c r="N20" s="167">
        <v>0</v>
      </c>
      <c r="O20" s="167">
        <v>3</v>
      </c>
      <c r="P20" s="167">
        <v>5</v>
      </c>
      <c r="Q20" s="167">
        <v>1</v>
      </c>
      <c r="R20" s="168">
        <v>9</v>
      </c>
    </row>
    <row r="21" spans="2:18" ht="19.5" thickBot="1" x14ac:dyDescent="0.35">
      <c r="B21" s="1" t="s">
        <v>21</v>
      </c>
      <c r="C21" s="64">
        <v>15</v>
      </c>
      <c r="D21" s="167">
        <v>0</v>
      </c>
      <c r="E21" s="167">
        <v>5</v>
      </c>
      <c r="F21" s="167">
        <v>0</v>
      </c>
      <c r="G21" s="167">
        <v>0</v>
      </c>
      <c r="H21" s="167">
        <v>0</v>
      </c>
      <c r="I21" s="167">
        <v>0</v>
      </c>
      <c r="J21" s="167"/>
      <c r="K21" s="167"/>
      <c r="L21" s="167">
        <v>0</v>
      </c>
      <c r="M21" s="168">
        <v>5</v>
      </c>
      <c r="N21" s="167">
        <v>0</v>
      </c>
      <c r="O21" s="167">
        <v>4</v>
      </c>
      <c r="P21" s="167">
        <v>6</v>
      </c>
      <c r="Q21" s="167">
        <v>0</v>
      </c>
      <c r="R21" s="168">
        <v>10</v>
      </c>
    </row>
    <row r="22" spans="2:18" ht="19.5" thickBot="1" x14ac:dyDescent="0.35">
      <c r="B22" s="1" t="s">
        <v>22</v>
      </c>
      <c r="C22" s="64">
        <v>30</v>
      </c>
      <c r="D22" s="167">
        <v>0</v>
      </c>
      <c r="E22" s="167">
        <v>1</v>
      </c>
      <c r="F22" s="167">
        <v>0</v>
      </c>
      <c r="G22" s="167">
        <v>0</v>
      </c>
      <c r="H22" s="167">
        <v>0</v>
      </c>
      <c r="I22" s="167">
        <v>0</v>
      </c>
      <c r="J22" s="167"/>
      <c r="K22" s="167"/>
      <c r="L22" s="167">
        <v>0</v>
      </c>
      <c r="M22" s="168">
        <v>1</v>
      </c>
      <c r="N22" s="167">
        <v>0</v>
      </c>
      <c r="O22" s="167">
        <v>11</v>
      </c>
      <c r="P22" s="167">
        <v>15</v>
      </c>
      <c r="Q22" s="167">
        <v>3</v>
      </c>
      <c r="R22" s="168">
        <v>29</v>
      </c>
    </row>
    <row r="23" spans="2:18" ht="19.5" thickBot="1" x14ac:dyDescent="0.35">
      <c r="B23" s="1" t="s">
        <v>23</v>
      </c>
      <c r="C23" s="64">
        <v>15</v>
      </c>
      <c r="D23" s="167">
        <v>0</v>
      </c>
      <c r="E23" s="167">
        <v>7</v>
      </c>
      <c r="F23" s="167">
        <v>2</v>
      </c>
      <c r="G23" s="167">
        <v>0</v>
      </c>
      <c r="H23" s="167">
        <v>0</v>
      </c>
      <c r="I23" s="167">
        <v>0</v>
      </c>
      <c r="J23" s="167"/>
      <c r="K23" s="167"/>
      <c r="L23" s="167">
        <v>0</v>
      </c>
      <c r="M23" s="168">
        <v>9</v>
      </c>
      <c r="N23" s="167">
        <v>0</v>
      </c>
      <c r="O23" s="167">
        <v>2</v>
      </c>
      <c r="P23" s="167">
        <v>4</v>
      </c>
      <c r="Q23" s="167">
        <v>0</v>
      </c>
      <c r="R23" s="168">
        <v>6</v>
      </c>
    </row>
    <row r="24" spans="2:18" ht="19.5" thickBot="1" x14ac:dyDescent="0.35">
      <c r="B24" s="1" t="s">
        <v>24</v>
      </c>
      <c r="C24" s="64">
        <v>62</v>
      </c>
      <c r="D24" s="167">
        <v>0</v>
      </c>
      <c r="E24" s="167">
        <v>13</v>
      </c>
      <c r="F24" s="167">
        <v>0</v>
      </c>
      <c r="G24" s="167">
        <v>0</v>
      </c>
      <c r="H24" s="167">
        <v>0</v>
      </c>
      <c r="I24" s="167">
        <v>0</v>
      </c>
      <c r="J24" s="167"/>
      <c r="K24" s="167"/>
      <c r="L24" s="167">
        <v>0</v>
      </c>
      <c r="M24" s="168">
        <v>13</v>
      </c>
      <c r="N24" s="167">
        <v>0</v>
      </c>
      <c r="O24" s="167">
        <v>22</v>
      </c>
      <c r="P24" s="167">
        <v>20</v>
      </c>
      <c r="Q24" s="167">
        <v>7</v>
      </c>
      <c r="R24" s="168">
        <v>49</v>
      </c>
    </row>
    <row r="25" spans="2:18" ht="19.5" thickBot="1" x14ac:dyDescent="0.35">
      <c r="B25" s="1" t="s">
        <v>25</v>
      </c>
      <c r="C25" s="64">
        <v>197</v>
      </c>
      <c r="D25" s="167">
        <v>0</v>
      </c>
      <c r="E25" s="167">
        <v>140</v>
      </c>
      <c r="F25" s="167">
        <v>2</v>
      </c>
      <c r="G25" s="167">
        <v>0</v>
      </c>
      <c r="H25" s="167">
        <v>0</v>
      </c>
      <c r="I25" s="167">
        <v>0</v>
      </c>
      <c r="J25" s="167"/>
      <c r="K25" s="167"/>
      <c r="L25" s="167">
        <v>0</v>
      </c>
      <c r="M25" s="168">
        <v>142</v>
      </c>
      <c r="N25" s="167">
        <v>0</v>
      </c>
      <c r="O25" s="167">
        <v>23</v>
      </c>
      <c r="P25" s="167">
        <v>29</v>
      </c>
      <c r="Q25" s="167">
        <v>3</v>
      </c>
      <c r="R25" s="168">
        <v>55</v>
      </c>
    </row>
    <row r="26" spans="2:18" ht="19.5" thickBot="1" x14ac:dyDescent="0.35">
      <c r="B26" s="1" t="s">
        <v>26</v>
      </c>
      <c r="C26" s="64">
        <v>10</v>
      </c>
      <c r="D26" s="167">
        <v>0</v>
      </c>
      <c r="E26" s="167">
        <v>1</v>
      </c>
      <c r="F26" s="167">
        <v>0</v>
      </c>
      <c r="G26" s="167">
        <v>0</v>
      </c>
      <c r="H26" s="167">
        <v>0</v>
      </c>
      <c r="I26" s="167">
        <v>0</v>
      </c>
      <c r="J26" s="167"/>
      <c r="K26" s="167"/>
      <c r="L26" s="167">
        <v>0</v>
      </c>
      <c r="M26" s="168">
        <v>1</v>
      </c>
      <c r="N26" s="167">
        <v>0</v>
      </c>
      <c r="O26" s="167">
        <v>7</v>
      </c>
      <c r="P26" s="167">
        <v>2</v>
      </c>
      <c r="Q26" s="167">
        <v>0</v>
      </c>
      <c r="R26" s="168">
        <v>9</v>
      </c>
    </row>
    <row r="27" spans="2:18" ht="19.5" thickBot="1" x14ac:dyDescent="0.35">
      <c r="B27" s="1" t="s">
        <v>27</v>
      </c>
      <c r="C27" s="64">
        <v>4</v>
      </c>
      <c r="D27" s="167">
        <v>0</v>
      </c>
      <c r="E27" s="167">
        <v>1</v>
      </c>
      <c r="F27" s="167">
        <v>0</v>
      </c>
      <c r="G27" s="167">
        <v>0</v>
      </c>
      <c r="H27" s="167">
        <v>0</v>
      </c>
      <c r="I27" s="167">
        <v>0</v>
      </c>
      <c r="J27" s="167"/>
      <c r="K27" s="167"/>
      <c r="L27" s="167">
        <v>0</v>
      </c>
      <c r="M27" s="168">
        <v>1</v>
      </c>
      <c r="N27" s="167">
        <v>0</v>
      </c>
      <c r="O27" s="167">
        <v>0</v>
      </c>
      <c r="P27" s="167">
        <v>1</v>
      </c>
      <c r="Q27" s="167">
        <v>2</v>
      </c>
      <c r="R27" s="168">
        <v>3</v>
      </c>
    </row>
    <row r="28" spans="2:18" ht="19.5" thickBot="1" x14ac:dyDescent="0.35">
      <c r="B28" s="2" t="s">
        <v>28</v>
      </c>
      <c r="C28" s="64">
        <v>15</v>
      </c>
      <c r="D28" s="167">
        <v>0</v>
      </c>
      <c r="E28" s="167">
        <v>5</v>
      </c>
      <c r="F28" s="167">
        <v>0</v>
      </c>
      <c r="G28" s="167">
        <v>0</v>
      </c>
      <c r="H28" s="167">
        <v>0</v>
      </c>
      <c r="I28" s="167">
        <v>0</v>
      </c>
      <c r="J28" s="167"/>
      <c r="K28" s="167"/>
      <c r="L28" s="167">
        <v>0</v>
      </c>
      <c r="M28" s="168">
        <v>5</v>
      </c>
      <c r="N28" s="167">
        <v>0</v>
      </c>
      <c r="O28" s="167">
        <v>3</v>
      </c>
      <c r="P28" s="167">
        <v>7</v>
      </c>
      <c r="Q28" s="167">
        <v>0</v>
      </c>
      <c r="R28" s="168">
        <v>10</v>
      </c>
    </row>
    <row r="29" spans="2:18" ht="16.5" thickBot="1" x14ac:dyDescent="0.3">
      <c r="B29" s="3" t="s">
        <v>29</v>
      </c>
      <c r="C29" s="4">
        <v>1277</v>
      </c>
      <c r="D29" s="4">
        <v>0</v>
      </c>
      <c r="E29" s="4">
        <v>570</v>
      </c>
      <c r="F29" s="4">
        <v>6</v>
      </c>
      <c r="G29" s="4">
        <v>4</v>
      </c>
      <c r="H29" s="4">
        <v>3</v>
      </c>
      <c r="I29" s="4">
        <v>4</v>
      </c>
      <c r="J29" s="4">
        <v>0</v>
      </c>
      <c r="K29" s="4">
        <v>0</v>
      </c>
      <c r="L29" s="73">
        <v>7</v>
      </c>
      <c r="M29" s="75">
        <v>594</v>
      </c>
      <c r="N29" s="74">
        <v>0</v>
      </c>
      <c r="O29" s="4">
        <v>293</v>
      </c>
      <c r="P29" s="4">
        <v>308</v>
      </c>
      <c r="Q29" s="73">
        <v>82</v>
      </c>
      <c r="R29" s="75">
        <v>683</v>
      </c>
    </row>
  </sheetData>
  <mergeCells count="2">
    <mergeCell ref="B2:B3"/>
    <mergeCell ref="C2:R2"/>
  </mergeCells>
  <pageMargins left="0.19685039370078741" right="0.23622047244094491" top="0.27559055118110237" bottom="0.23622047244094491" header="0.19685039370078741" footer="0.19685039370078741"/>
  <pageSetup paperSize="9" orientation="landscape" r:id="rId1"/>
  <headerFooter alignWithMargins="0"/>
  <ignoredErrors>
    <ignoredError sqref="R7:R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5"/>
  <sheetViews>
    <sheetView zoomScale="75" workbookViewId="0">
      <selection activeCell="D2" sqref="D2"/>
    </sheetView>
  </sheetViews>
  <sheetFormatPr defaultRowHeight="12.75" x14ac:dyDescent="0.2"/>
  <cols>
    <col min="2" max="2" width="27.7109375" customWidth="1"/>
    <col min="3" max="3" width="0.140625" customWidth="1"/>
    <col min="4" max="4" width="18.5703125" customWidth="1"/>
    <col min="5" max="5" width="24.7109375" customWidth="1"/>
    <col min="6" max="6" width="9.140625" hidden="1" customWidth="1"/>
    <col min="7" max="7" width="32.42578125" customWidth="1"/>
    <col min="8" max="8" width="0.140625" hidden="1" customWidth="1"/>
    <col min="9" max="9" width="22.140625" customWidth="1"/>
    <col min="10" max="10" width="18.28515625" hidden="1" customWidth="1"/>
    <col min="11" max="11" width="18.42578125" customWidth="1"/>
    <col min="12" max="12" width="9.140625" hidden="1" customWidth="1"/>
    <col min="13" max="13" width="27" customWidth="1"/>
  </cols>
  <sheetData>
    <row r="1" spans="2:13" x14ac:dyDescent="0.2">
      <c r="B1" s="8"/>
    </row>
    <row r="2" spans="2:13" ht="23.25" x14ac:dyDescent="0.35">
      <c r="C2" s="13"/>
      <c r="D2" s="28" t="s">
        <v>112</v>
      </c>
      <c r="E2" s="28"/>
      <c r="F2" s="25" t="s">
        <v>48</v>
      </c>
      <c r="G2" s="25"/>
      <c r="H2" s="25"/>
      <c r="I2" s="25"/>
      <c r="J2" s="25"/>
      <c r="K2" s="13"/>
      <c r="L2" s="13"/>
      <c r="M2" s="13"/>
    </row>
    <row r="3" spans="2:13" ht="13.5" thickBot="1" x14ac:dyDescent="0.25"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2:13" ht="18" x14ac:dyDescent="0.25">
      <c r="B4" s="40"/>
      <c r="C4" s="19" t="s">
        <v>54</v>
      </c>
      <c r="D4" s="19"/>
      <c r="E4" s="19"/>
      <c r="F4" s="19"/>
      <c r="G4" s="19"/>
      <c r="H4" s="20"/>
      <c r="I4" s="18" t="s">
        <v>55</v>
      </c>
      <c r="J4" s="19"/>
      <c r="K4" s="19"/>
      <c r="L4" s="19"/>
      <c r="M4" s="20"/>
    </row>
    <row r="5" spans="2:13" ht="18.75" thickBot="1" x14ac:dyDescent="0.3">
      <c r="B5" s="41"/>
      <c r="C5" s="22" t="s">
        <v>49</v>
      </c>
      <c r="D5" s="22"/>
      <c r="E5" s="22"/>
      <c r="F5" s="22"/>
      <c r="G5" s="22"/>
      <c r="H5" s="23"/>
      <c r="I5" s="21" t="s">
        <v>56</v>
      </c>
      <c r="J5" s="22"/>
      <c r="K5" s="22"/>
      <c r="L5" s="22"/>
      <c r="M5" s="23"/>
    </row>
    <row r="6" spans="2:13" ht="19.5" thickBot="1" x14ac:dyDescent="0.3">
      <c r="B6" s="42" t="s">
        <v>45</v>
      </c>
      <c r="C6" s="85" t="s">
        <v>50</v>
      </c>
      <c r="D6" s="36"/>
      <c r="E6" s="36" t="s">
        <v>50</v>
      </c>
      <c r="F6" s="37"/>
      <c r="G6" s="36" t="s">
        <v>50</v>
      </c>
      <c r="H6" s="37"/>
      <c r="I6" s="24" t="s">
        <v>50</v>
      </c>
      <c r="J6" s="20"/>
      <c r="K6" s="24" t="s">
        <v>50</v>
      </c>
      <c r="L6" s="20"/>
      <c r="M6" s="24" t="s">
        <v>50</v>
      </c>
    </row>
    <row r="7" spans="2:13" ht="18" x14ac:dyDescent="0.25">
      <c r="B7" s="41"/>
      <c r="C7" s="43" t="s">
        <v>51</v>
      </c>
      <c r="D7" s="38"/>
      <c r="E7" s="38" t="s">
        <v>52</v>
      </c>
      <c r="F7" s="39"/>
      <c r="G7" s="38" t="s">
        <v>57</v>
      </c>
      <c r="H7" s="43"/>
      <c r="I7" s="24" t="s">
        <v>52</v>
      </c>
      <c r="J7" s="20"/>
      <c r="K7" s="24" t="s">
        <v>57</v>
      </c>
      <c r="L7" s="20"/>
      <c r="M7" s="24" t="s">
        <v>58</v>
      </c>
    </row>
    <row r="8" spans="2:13" ht="18.75" thickBot="1" x14ac:dyDescent="0.3">
      <c r="B8" s="41"/>
      <c r="C8" s="43"/>
      <c r="D8" s="113"/>
      <c r="E8" s="114"/>
      <c r="F8" s="115"/>
      <c r="G8" s="113" t="s">
        <v>53</v>
      </c>
      <c r="H8" s="116"/>
      <c r="I8" s="21"/>
      <c r="J8" s="23"/>
      <c r="K8" s="21"/>
      <c r="L8" s="23"/>
      <c r="M8" s="117" t="s">
        <v>53</v>
      </c>
    </row>
    <row r="9" spans="2:13" ht="23.25" x14ac:dyDescent="0.2">
      <c r="B9" s="92" t="s">
        <v>5</v>
      </c>
      <c r="C9" s="90"/>
      <c r="D9" s="109">
        <v>2902</v>
      </c>
      <c r="E9" s="110">
        <v>42</v>
      </c>
      <c r="F9" s="110"/>
      <c r="G9" s="111"/>
      <c r="H9" s="112"/>
      <c r="I9" s="109">
        <v>2899</v>
      </c>
      <c r="J9" s="110"/>
      <c r="K9" s="110">
        <v>45</v>
      </c>
      <c r="L9" s="110"/>
      <c r="M9" s="111"/>
    </row>
    <row r="10" spans="2:13" ht="23.25" x14ac:dyDescent="0.2">
      <c r="B10" s="93" t="s">
        <v>6</v>
      </c>
      <c r="C10" s="90"/>
      <c r="D10" s="86">
        <v>216</v>
      </c>
      <c r="E10" s="54">
        <v>1096</v>
      </c>
      <c r="F10" s="54"/>
      <c r="G10" s="87"/>
      <c r="H10" s="79"/>
      <c r="I10" s="86">
        <v>2218</v>
      </c>
      <c r="J10" s="54"/>
      <c r="K10" s="54">
        <v>184</v>
      </c>
      <c r="L10" s="54"/>
      <c r="M10" s="87"/>
    </row>
    <row r="11" spans="2:13" ht="23.25" x14ac:dyDescent="0.2">
      <c r="B11" s="93" t="s">
        <v>7</v>
      </c>
      <c r="C11" s="90"/>
      <c r="D11" s="86">
        <v>3529</v>
      </c>
      <c r="E11" s="54">
        <v>1007</v>
      </c>
      <c r="F11" s="54"/>
      <c r="G11" s="87">
        <v>707</v>
      </c>
      <c r="H11" s="79"/>
      <c r="I11" s="86">
        <v>4169</v>
      </c>
      <c r="J11" s="54"/>
      <c r="K11" s="54">
        <v>760</v>
      </c>
      <c r="L11" s="54"/>
      <c r="M11" s="87">
        <v>316</v>
      </c>
    </row>
    <row r="12" spans="2:13" ht="23.25" x14ac:dyDescent="0.2">
      <c r="B12" s="93" t="s">
        <v>8</v>
      </c>
      <c r="C12" s="90"/>
      <c r="D12" s="86">
        <v>1929</v>
      </c>
      <c r="E12" s="54">
        <v>839</v>
      </c>
      <c r="F12" s="54"/>
      <c r="G12" s="87">
        <v>183</v>
      </c>
      <c r="H12" s="79"/>
      <c r="I12" s="86">
        <v>2382</v>
      </c>
      <c r="J12" s="54"/>
      <c r="K12" s="54">
        <v>378</v>
      </c>
      <c r="L12" s="54"/>
      <c r="M12" s="87">
        <v>191</v>
      </c>
    </row>
    <row r="13" spans="2:13" ht="23.25" x14ac:dyDescent="0.2">
      <c r="B13" s="93" t="s">
        <v>9</v>
      </c>
      <c r="C13" s="90"/>
      <c r="D13" s="86">
        <v>1882</v>
      </c>
      <c r="E13" s="54">
        <v>99</v>
      </c>
      <c r="F13" s="54"/>
      <c r="G13" s="87"/>
      <c r="H13" s="79"/>
      <c r="I13" s="86">
        <v>1981</v>
      </c>
      <c r="J13" s="54"/>
      <c r="K13" s="54"/>
      <c r="L13" s="54"/>
      <c r="M13" s="87"/>
    </row>
    <row r="14" spans="2:13" ht="23.25" x14ac:dyDescent="0.2">
      <c r="B14" s="93" t="s">
        <v>10</v>
      </c>
      <c r="C14" s="90"/>
      <c r="D14" s="86">
        <v>615</v>
      </c>
      <c r="E14" s="54">
        <v>152</v>
      </c>
      <c r="F14" s="54"/>
      <c r="G14" s="87">
        <v>79</v>
      </c>
      <c r="H14" s="79"/>
      <c r="I14" s="86">
        <v>598</v>
      </c>
      <c r="J14" s="54"/>
      <c r="K14" s="54">
        <v>237</v>
      </c>
      <c r="L14" s="54"/>
      <c r="M14" s="87">
        <v>11</v>
      </c>
    </row>
    <row r="15" spans="2:13" ht="23.25" x14ac:dyDescent="0.2">
      <c r="B15" s="93" t="s">
        <v>11</v>
      </c>
      <c r="C15" s="90"/>
      <c r="D15" s="86">
        <v>1779</v>
      </c>
      <c r="E15" s="54">
        <v>1070</v>
      </c>
      <c r="F15" s="54"/>
      <c r="G15" s="87">
        <v>456</v>
      </c>
      <c r="H15" s="79"/>
      <c r="I15" s="86">
        <v>2452</v>
      </c>
      <c r="J15" s="54"/>
      <c r="K15" s="54">
        <v>604</v>
      </c>
      <c r="L15" s="54"/>
      <c r="M15" s="87">
        <v>249</v>
      </c>
    </row>
    <row r="16" spans="2:13" s="44" customFormat="1" ht="23.25" x14ac:dyDescent="0.2">
      <c r="B16" s="93" t="s">
        <v>41</v>
      </c>
      <c r="C16" s="91"/>
      <c r="D16" s="88">
        <v>989</v>
      </c>
      <c r="E16" s="55">
        <v>154</v>
      </c>
      <c r="F16" s="55"/>
      <c r="G16" s="89">
        <v>12</v>
      </c>
      <c r="H16" s="104"/>
      <c r="I16" s="88">
        <v>899</v>
      </c>
      <c r="J16" s="55"/>
      <c r="K16" s="55">
        <v>294</v>
      </c>
      <c r="L16" s="55"/>
      <c r="M16" s="89">
        <v>62</v>
      </c>
    </row>
    <row r="17" spans="2:13" ht="23.25" x14ac:dyDescent="0.2">
      <c r="B17" s="93" t="s">
        <v>12</v>
      </c>
      <c r="C17" s="90"/>
      <c r="D17" s="86">
        <v>2069</v>
      </c>
      <c r="E17" s="54">
        <v>881</v>
      </c>
      <c r="F17" s="54"/>
      <c r="G17" s="87">
        <v>357</v>
      </c>
      <c r="H17" s="79"/>
      <c r="I17" s="86">
        <v>2619</v>
      </c>
      <c r="J17" s="54"/>
      <c r="K17" s="54">
        <v>420</v>
      </c>
      <c r="L17" s="54"/>
      <c r="M17" s="87">
        <v>268</v>
      </c>
    </row>
    <row r="18" spans="2:13" ht="23.25" x14ac:dyDescent="0.2">
      <c r="B18" s="93" t="s">
        <v>13</v>
      </c>
      <c r="C18" s="90"/>
      <c r="D18" s="86">
        <v>1190</v>
      </c>
      <c r="E18" s="54">
        <v>314</v>
      </c>
      <c r="F18" s="54"/>
      <c r="G18" s="87">
        <v>106</v>
      </c>
      <c r="H18" s="79"/>
      <c r="I18" s="86">
        <v>1180</v>
      </c>
      <c r="J18" s="54"/>
      <c r="K18" s="54">
        <v>319</v>
      </c>
      <c r="L18" s="54"/>
      <c r="M18" s="87">
        <v>111</v>
      </c>
    </row>
    <row r="19" spans="2:13" ht="23.25" x14ac:dyDescent="0.2">
      <c r="B19" s="93" t="s">
        <v>14</v>
      </c>
      <c r="C19" s="90"/>
      <c r="D19" s="86">
        <v>750</v>
      </c>
      <c r="E19" s="54">
        <v>358</v>
      </c>
      <c r="F19" s="54"/>
      <c r="G19" s="87">
        <v>56</v>
      </c>
      <c r="H19" s="79"/>
      <c r="I19" s="86">
        <v>806</v>
      </c>
      <c r="J19" s="54"/>
      <c r="K19" s="54">
        <v>205</v>
      </c>
      <c r="L19" s="54"/>
      <c r="M19" s="87">
        <v>153</v>
      </c>
    </row>
    <row r="20" spans="2:13" ht="23.25" x14ac:dyDescent="0.2">
      <c r="B20" s="93" t="s">
        <v>15</v>
      </c>
      <c r="C20" s="90"/>
      <c r="D20" s="86">
        <v>1351</v>
      </c>
      <c r="E20" s="54">
        <v>693</v>
      </c>
      <c r="F20" s="54"/>
      <c r="G20" s="87">
        <v>231</v>
      </c>
      <c r="H20" s="79"/>
      <c r="I20" s="86">
        <v>1730</v>
      </c>
      <c r="J20" s="54"/>
      <c r="K20" s="54">
        <v>388</v>
      </c>
      <c r="L20" s="54"/>
      <c r="M20" s="87">
        <v>157</v>
      </c>
    </row>
    <row r="21" spans="2:13" ht="23.25" x14ac:dyDescent="0.2">
      <c r="B21" s="93" t="s">
        <v>16</v>
      </c>
      <c r="C21" s="90"/>
      <c r="D21" s="86"/>
      <c r="E21" s="54">
        <v>2096</v>
      </c>
      <c r="F21" s="54"/>
      <c r="G21" s="87">
        <v>12</v>
      </c>
      <c r="H21" s="79"/>
      <c r="I21" s="86">
        <v>2071</v>
      </c>
      <c r="J21" s="54"/>
      <c r="K21" s="54">
        <v>22</v>
      </c>
      <c r="L21" s="54"/>
      <c r="M21" s="87">
        <v>15</v>
      </c>
    </row>
    <row r="22" spans="2:13" ht="23.25" x14ac:dyDescent="0.2">
      <c r="B22" s="93" t="s">
        <v>17</v>
      </c>
      <c r="C22" s="90"/>
      <c r="D22" s="86">
        <v>2364</v>
      </c>
      <c r="E22" s="54">
        <v>531</v>
      </c>
      <c r="F22" s="54"/>
      <c r="G22" s="87">
        <v>60</v>
      </c>
      <c r="H22" s="79"/>
      <c r="I22" s="86">
        <v>2718</v>
      </c>
      <c r="J22" s="54"/>
      <c r="K22" s="54">
        <v>151</v>
      </c>
      <c r="L22" s="54"/>
      <c r="M22" s="87">
        <v>86</v>
      </c>
    </row>
    <row r="23" spans="2:13" ht="23.25" x14ac:dyDescent="0.2">
      <c r="B23" s="93" t="s">
        <v>18</v>
      </c>
      <c r="C23" s="90"/>
      <c r="D23" s="86">
        <v>59</v>
      </c>
      <c r="E23" s="54">
        <v>34</v>
      </c>
      <c r="F23" s="54"/>
      <c r="G23" s="87">
        <v>7</v>
      </c>
      <c r="H23" s="79"/>
      <c r="I23" s="86">
        <v>79</v>
      </c>
      <c r="J23" s="54"/>
      <c r="K23" s="54">
        <v>12</v>
      </c>
      <c r="L23" s="54"/>
      <c r="M23" s="87">
        <v>8</v>
      </c>
    </row>
    <row r="24" spans="2:13" ht="23.25" x14ac:dyDescent="0.2">
      <c r="B24" s="93" t="s">
        <v>19</v>
      </c>
      <c r="C24" s="90"/>
      <c r="D24" s="86">
        <v>21</v>
      </c>
      <c r="E24" s="54">
        <v>1740</v>
      </c>
      <c r="F24" s="54"/>
      <c r="G24" s="87">
        <v>14</v>
      </c>
      <c r="H24" s="79"/>
      <c r="I24" s="86">
        <v>1750</v>
      </c>
      <c r="J24" s="54"/>
      <c r="K24" s="54">
        <v>25</v>
      </c>
      <c r="L24" s="54"/>
      <c r="M24" s="87"/>
    </row>
    <row r="25" spans="2:13" ht="23.25" x14ac:dyDescent="0.2">
      <c r="B25" s="93" t="s">
        <v>20</v>
      </c>
      <c r="C25" s="90"/>
      <c r="D25" s="86">
        <v>1091</v>
      </c>
      <c r="E25" s="54">
        <v>586</v>
      </c>
      <c r="F25" s="54"/>
      <c r="G25" s="87">
        <v>11</v>
      </c>
      <c r="H25" s="79"/>
      <c r="I25" s="86">
        <v>1243</v>
      </c>
      <c r="J25" s="54"/>
      <c r="K25" s="54">
        <v>277</v>
      </c>
      <c r="L25" s="54"/>
      <c r="M25" s="87">
        <v>131</v>
      </c>
    </row>
    <row r="26" spans="2:13" ht="23.25" x14ac:dyDescent="0.2">
      <c r="B26" s="93" t="s">
        <v>21</v>
      </c>
      <c r="C26" s="90"/>
      <c r="D26" s="86">
        <v>882</v>
      </c>
      <c r="E26" s="54">
        <v>156</v>
      </c>
      <c r="F26" s="54"/>
      <c r="G26" s="87">
        <v>24</v>
      </c>
      <c r="H26" s="79"/>
      <c r="I26" s="86">
        <v>774</v>
      </c>
      <c r="J26" s="54"/>
      <c r="K26" s="54">
        <v>220</v>
      </c>
      <c r="L26" s="54"/>
      <c r="M26" s="87">
        <v>68</v>
      </c>
    </row>
    <row r="27" spans="2:13" ht="23.25" x14ac:dyDescent="0.2">
      <c r="B27" s="93" t="s">
        <v>22</v>
      </c>
      <c r="C27" s="90"/>
      <c r="D27" s="86">
        <v>2046</v>
      </c>
      <c r="E27" s="54">
        <v>997</v>
      </c>
      <c r="F27" s="54"/>
      <c r="G27" s="87">
        <v>109</v>
      </c>
      <c r="H27" s="79"/>
      <c r="I27" s="86">
        <v>1969</v>
      </c>
      <c r="J27" s="54"/>
      <c r="K27" s="54">
        <v>792</v>
      </c>
      <c r="L27" s="54"/>
      <c r="M27" s="87">
        <v>391</v>
      </c>
    </row>
    <row r="28" spans="2:13" ht="23.25" x14ac:dyDescent="0.2">
      <c r="B28" s="93" t="s">
        <v>23</v>
      </c>
      <c r="C28" s="90"/>
      <c r="D28" s="86">
        <v>1270</v>
      </c>
      <c r="E28" s="54">
        <v>335</v>
      </c>
      <c r="F28" s="54"/>
      <c r="G28" s="87">
        <v>0</v>
      </c>
      <c r="H28" s="79"/>
      <c r="I28" s="86">
        <v>1136</v>
      </c>
      <c r="J28" s="54"/>
      <c r="K28" s="54">
        <v>319</v>
      </c>
      <c r="L28" s="54"/>
      <c r="M28" s="87">
        <v>150</v>
      </c>
    </row>
    <row r="29" spans="2:13" ht="23.25" x14ac:dyDescent="0.2">
      <c r="B29" s="93" t="s">
        <v>24</v>
      </c>
      <c r="C29" s="90"/>
      <c r="D29" s="86"/>
      <c r="E29" s="54">
        <v>1444</v>
      </c>
      <c r="F29" s="54"/>
      <c r="G29" s="87"/>
      <c r="H29" s="79"/>
      <c r="I29" s="86">
        <v>1444</v>
      </c>
      <c r="J29" s="54"/>
      <c r="K29" s="54"/>
      <c r="L29" s="54"/>
      <c r="M29" s="87"/>
    </row>
    <row r="30" spans="2:13" ht="23.25" x14ac:dyDescent="0.2">
      <c r="B30" s="93" t="s">
        <v>25</v>
      </c>
      <c r="C30" s="90"/>
      <c r="D30" s="86">
        <v>1186</v>
      </c>
      <c r="E30" s="54">
        <v>342</v>
      </c>
      <c r="F30" s="54"/>
      <c r="G30" s="87">
        <v>55</v>
      </c>
      <c r="H30" s="79"/>
      <c r="I30" s="86">
        <v>1267</v>
      </c>
      <c r="J30" s="54"/>
      <c r="K30" s="54">
        <v>222</v>
      </c>
      <c r="L30" s="54"/>
      <c r="M30" s="87">
        <v>94</v>
      </c>
    </row>
    <row r="31" spans="2:13" ht="23.25" x14ac:dyDescent="0.2">
      <c r="B31" s="93" t="s">
        <v>26</v>
      </c>
      <c r="C31" s="90"/>
      <c r="D31" s="86">
        <v>534</v>
      </c>
      <c r="E31" s="54">
        <v>104</v>
      </c>
      <c r="F31" s="54"/>
      <c r="G31" s="87"/>
      <c r="H31" s="79"/>
      <c r="I31" s="86">
        <v>552</v>
      </c>
      <c r="J31" s="54"/>
      <c r="K31" s="54">
        <v>81</v>
      </c>
      <c r="L31" s="54"/>
      <c r="M31" s="87">
        <v>5</v>
      </c>
    </row>
    <row r="32" spans="2:13" ht="23.25" x14ac:dyDescent="0.2">
      <c r="B32" s="93" t="s">
        <v>27</v>
      </c>
      <c r="C32" s="90"/>
      <c r="D32" s="86">
        <v>1231</v>
      </c>
      <c r="E32" s="54">
        <v>97</v>
      </c>
      <c r="F32" s="54"/>
      <c r="G32" s="87">
        <v>55</v>
      </c>
      <c r="H32" s="79"/>
      <c r="I32" s="86">
        <v>1272</v>
      </c>
      <c r="J32" s="54"/>
      <c r="K32" s="54">
        <v>60</v>
      </c>
      <c r="L32" s="54"/>
      <c r="M32" s="87">
        <v>51</v>
      </c>
    </row>
    <row r="33" spans="2:13" ht="24" thickBot="1" x14ac:dyDescent="0.25">
      <c r="B33" s="94" t="s">
        <v>28</v>
      </c>
      <c r="C33" s="15"/>
      <c r="D33" s="95">
        <v>2334</v>
      </c>
      <c r="E33" s="96">
        <v>915</v>
      </c>
      <c r="F33" s="96"/>
      <c r="G33" s="97">
        <v>87</v>
      </c>
      <c r="H33" s="105"/>
      <c r="I33" s="106">
        <v>2157</v>
      </c>
      <c r="J33" s="107"/>
      <c r="K33" s="107">
        <v>1083</v>
      </c>
      <c r="L33" s="107"/>
      <c r="M33" s="108">
        <v>96</v>
      </c>
    </row>
    <row r="34" spans="2:13" ht="24" thickBot="1" x14ac:dyDescent="0.25">
      <c r="B34" s="98" t="s">
        <v>29</v>
      </c>
      <c r="C34" s="99"/>
      <c r="D34" s="100">
        <v>32219</v>
      </c>
      <c r="E34" s="101">
        <v>16082</v>
      </c>
      <c r="F34" s="101">
        <v>0</v>
      </c>
      <c r="G34" s="102">
        <v>2621</v>
      </c>
      <c r="H34" s="103">
        <v>0</v>
      </c>
      <c r="I34" s="101">
        <v>42365</v>
      </c>
      <c r="J34" s="101">
        <v>0</v>
      </c>
      <c r="K34" s="101">
        <v>7098</v>
      </c>
      <c r="L34" s="101">
        <v>0</v>
      </c>
      <c r="M34" s="102">
        <v>2613</v>
      </c>
    </row>
    <row r="35" spans="2:13" ht="23.25" x14ac:dyDescent="0.35">
      <c r="B35" s="26"/>
    </row>
  </sheetData>
  <mergeCells count="1">
    <mergeCell ref="C3:M3"/>
  </mergeCells>
  <phoneticPr fontId="2" type="noConversion"/>
  <pageMargins left="0.75" right="0.75" top="1" bottom="1" header="0.5" footer="0.5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5"/>
  <sheetViews>
    <sheetView zoomScaleNormal="100" workbookViewId="0">
      <selection activeCell="AL8" sqref="AL8:AL32"/>
    </sheetView>
  </sheetViews>
  <sheetFormatPr defaultRowHeight="12.75" x14ac:dyDescent="0.2"/>
  <cols>
    <col min="1" max="1" width="21.28515625" bestFit="1" customWidth="1"/>
    <col min="2" max="2" width="5" hidden="1" customWidth="1"/>
    <col min="3" max="3" width="12.7109375" bestFit="1" customWidth="1"/>
    <col min="4" max="4" width="12" customWidth="1"/>
    <col min="5" max="5" width="4.85546875" hidden="1" customWidth="1"/>
    <col min="6" max="6" width="7.42578125" hidden="1" customWidth="1"/>
    <col min="7" max="7" width="9.42578125" customWidth="1"/>
    <col min="8" max="8" width="11.140625" bestFit="1" customWidth="1"/>
    <col min="9" max="9" width="7.42578125" customWidth="1"/>
    <col min="10" max="10" width="6.85546875" hidden="1" customWidth="1"/>
    <col min="11" max="11" width="7" hidden="1" customWidth="1"/>
    <col min="12" max="12" width="9.5703125" customWidth="1"/>
    <col min="13" max="13" width="10.28515625" bestFit="1" customWidth="1"/>
    <col min="14" max="14" width="8.28515625" hidden="1" customWidth="1"/>
    <col min="15" max="15" width="2.140625" hidden="1" customWidth="1"/>
    <col min="16" max="16" width="9.28515625" customWidth="1"/>
    <col min="17" max="17" width="10.5703125" bestFit="1" customWidth="1"/>
    <col min="18" max="18" width="6.5703125" hidden="1" customWidth="1"/>
    <col min="19" max="19" width="7" hidden="1" customWidth="1"/>
    <col min="20" max="20" width="0.140625" customWidth="1"/>
    <col min="21" max="21" width="12" customWidth="1"/>
    <col min="22" max="22" width="9.5703125" customWidth="1"/>
    <col min="23" max="23" width="10.28515625" bestFit="1" customWidth="1"/>
    <col min="24" max="24" width="6.140625" hidden="1" customWidth="1"/>
    <col min="25" max="25" width="7.28515625" hidden="1" customWidth="1"/>
    <col min="26" max="26" width="9.85546875" bestFit="1" customWidth="1"/>
    <col min="27" max="27" width="10.28515625" bestFit="1" customWidth="1"/>
    <col min="28" max="28" width="8.85546875" hidden="1" customWidth="1"/>
    <col min="29" max="29" width="7" hidden="1" customWidth="1"/>
    <col min="30" max="30" width="9.85546875" bestFit="1" customWidth="1"/>
    <col min="31" max="31" width="10.28515625" bestFit="1" customWidth="1"/>
    <col min="32" max="32" width="8.85546875" hidden="1" customWidth="1"/>
    <col min="33" max="33" width="7.140625" hidden="1" customWidth="1"/>
    <col min="34" max="34" width="9.85546875" bestFit="1" customWidth="1"/>
    <col min="35" max="35" width="10.28515625" bestFit="1" customWidth="1"/>
    <col min="36" max="36" width="8.85546875" hidden="1" customWidth="1"/>
    <col min="37" max="37" width="10.140625" hidden="1" customWidth="1"/>
    <col min="38" max="38" width="9.85546875" bestFit="1" customWidth="1"/>
    <col min="39" max="39" width="11.140625" bestFit="1" customWidth="1"/>
  </cols>
  <sheetData>
    <row r="1" spans="1:39" ht="18" x14ac:dyDescent="0.25">
      <c r="D1" s="28"/>
      <c r="E1" s="28" t="s">
        <v>100</v>
      </c>
      <c r="F1" s="28"/>
      <c r="G1" s="28"/>
      <c r="H1" s="28"/>
      <c r="I1" s="28"/>
      <c r="J1" s="27"/>
      <c r="K1" s="27"/>
    </row>
    <row r="2" spans="1:39" ht="18" customHeight="1" x14ac:dyDescent="0.25">
      <c r="D2" s="27"/>
      <c r="E2" s="27"/>
      <c r="F2" s="27"/>
      <c r="G2" s="28" t="s">
        <v>98</v>
      </c>
      <c r="H2" s="27"/>
      <c r="I2" s="27"/>
      <c r="J2" s="27"/>
      <c r="K2" s="27"/>
    </row>
    <row r="3" spans="1:39" ht="12.75" customHeight="1" thickBot="1" x14ac:dyDescent="0.25">
      <c r="A3" s="5"/>
    </row>
    <row r="4" spans="1:39" ht="15.75" customHeight="1" x14ac:dyDescent="0.25">
      <c r="A4" s="265" t="s">
        <v>80</v>
      </c>
      <c r="B4" s="181"/>
      <c r="C4" s="263" t="s">
        <v>108</v>
      </c>
      <c r="D4" s="264"/>
      <c r="E4" s="178"/>
      <c r="F4" s="118"/>
      <c r="G4" s="250" t="s">
        <v>60</v>
      </c>
      <c r="H4" s="251"/>
      <c r="I4" s="252"/>
      <c r="J4" s="118" t="s">
        <v>101</v>
      </c>
      <c r="K4" s="118"/>
      <c r="L4" s="118" t="s">
        <v>111</v>
      </c>
      <c r="M4" s="118"/>
      <c r="N4" s="118"/>
      <c r="O4" s="118"/>
      <c r="P4" s="247" t="s">
        <v>61</v>
      </c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9"/>
    </row>
    <row r="5" spans="1:39" ht="52.5" customHeight="1" thickBot="1" x14ac:dyDescent="0.3">
      <c r="A5" s="266"/>
      <c r="B5" s="182"/>
      <c r="C5" s="268" t="s">
        <v>109</v>
      </c>
      <c r="D5" s="269"/>
      <c r="E5" s="177"/>
      <c r="F5" s="71"/>
      <c r="G5" s="253"/>
      <c r="H5" s="254"/>
      <c r="I5" s="255"/>
      <c r="J5" s="170"/>
      <c r="K5" s="170"/>
      <c r="L5" s="261" t="s">
        <v>76</v>
      </c>
      <c r="M5" s="262"/>
      <c r="N5" s="171" t="s">
        <v>103</v>
      </c>
      <c r="O5" s="170"/>
      <c r="P5" s="257" t="s">
        <v>77</v>
      </c>
      <c r="Q5" s="260"/>
      <c r="R5" s="260"/>
      <c r="S5" s="259"/>
      <c r="T5" s="170"/>
      <c r="U5" s="179" t="s">
        <v>110</v>
      </c>
      <c r="V5" s="257" t="s">
        <v>65</v>
      </c>
      <c r="W5" s="260"/>
      <c r="X5" s="260"/>
      <c r="Y5" s="259"/>
      <c r="Z5" s="257" t="s">
        <v>63</v>
      </c>
      <c r="AA5" s="259"/>
      <c r="AB5" s="180"/>
      <c r="AC5" s="180"/>
      <c r="AD5" s="257" t="s">
        <v>64</v>
      </c>
      <c r="AE5" s="259"/>
      <c r="AF5" s="180"/>
      <c r="AG5" s="180"/>
      <c r="AH5" s="257" t="s">
        <v>74</v>
      </c>
      <c r="AI5" s="259"/>
      <c r="AJ5" s="180"/>
      <c r="AK5" s="180"/>
      <c r="AL5" s="257" t="s">
        <v>75</v>
      </c>
      <c r="AM5" s="258"/>
    </row>
    <row r="6" spans="1:39" ht="18.75" customHeight="1" x14ac:dyDescent="0.25">
      <c r="A6" s="266"/>
      <c r="B6" s="182"/>
      <c r="C6" s="190" t="s">
        <v>3</v>
      </c>
      <c r="D6" s="191" t="s">
        <v>66</v>
      </c>
      <c r="E6" s="177" t="s">
        <v>104</v>
      </c>
      <c r="F6" s="71"/>
      <c r="G6" s="71" t="s">
        <v>3</v>
      </c>
      <c r="H6" s="71" t="s">
        <v>66</v>
      </c>
      <c r="I6" s="256" t="s">
        <v>102</v>
      </c>
      <c r="J6" s="71" t="s">
        <v>104</v>
      </c>
      <c r="K6" s="71"/>
      <c r="L6" s="71" t="s">
        <v>3</v>
      </c>
      <c r="M6" s="71" t="s">
        <v>66</v>
      </c>
      <c r="N6" s="71" t="s">
        <v>3</v>
      </c>
      <c r="O6" s="71"/>
      <c r="P6" s="71" t="s">
        <v>3</v>
      </c>
      <c r="Q6" s="71" t="s">
        <v>66</v>
      </c>
      <c r="R6" s="71" t="s">
        <v>104</v>
      </c>
      <c r="S6" s="71"/>
      <c r="T6" s="71"/>
      <c r="U6" s="71" t="s">
        <v>3</v>
      </c>
      <c r="V6" s="71" t="s">
        <v>3</v>
      </c>
      <c r="W6" s="71" t="s">
        <v>62</v>
      </c>
      <c r="X6" s="71" t="s">
        <v>105</v>
      </c>
      <c r="Y6" s="71"/>
      <c r="Z6" s="71" t="s">
        <v>3</v>
      </c>
      <c r="AA6" s="71" t="s">
        <v>62</v>
      </c>
      <c r="AB6" s="71" t="s">
        <v>105</v>
      </c>
      <c r="AC6" s="71"/>
      <c r="AD6" s="71" t="s">
        <v>3</v>
      </c>
      <c r="AE6" s="71" t="s">
        <v>62</v>
      </c>
      <c r="AF6" s="71" t="s">
        <v>105</v>
      </c>
      <c r="AG6" s="71"/>
      <c r="AH6" s="71" t="s">
        <v>3</v>
      </c>
      <c r="AI6" s="71" t="s">
        <v>62</v>
      </c>
      <c r="AJ6" s="71" t="s">
        <v>105</v>
      </c>
      <c r="AK6" s="71"/>
      <c r="AL6" s="71" t="s">
        <v>3</v>
      </c>
      <c r="AM6" s="119" t="s">
        <v>62</v>
      </c>
    </row>
    <row r="7" spans="1:39" ht="16.5" thickBot="1" x14ac:dyDescent="0.3">
      <c r="A7" s="267"/>
      <c r="B7" s="182"/>
      <c r="C7" s="200" t="s">
        <v>73</v>
      </c>
      <c r="D7" s="201" t="s">
        <v>59</v>
      </c>
      <c r="E7" s="282" t="s">
        <v>106</v>
      </c>
      <c r="F7" s="196"/>
      <c r="G7" s="196" t="s">
        <v>72</v>
      </c>
      <c r="H7" s="196" t="s">
        <v>59</v>
      </c>
      <c r="I7" s="283"/>
      <c r="J7" s="196" t="s">
        <v>106</v>
      </c>
      <c r="K7" s="196"/>
      <c r="L7" s="196" t="s">
        <v>72</v>
      </c>
      <c r="M7" s="196" t="s">
        <v>59</v>
      </c>
      <c r="N7" s="196" t="s">
        <v>72</v>
      </c>
      <c r="O7" s="196"/>
      <c r="P7" s="196" t="s">
        <v>72</v>
      </c>
      <c r="Q7" s="196" t="s">
        <v>59</v>
      </c>
      <c r="R7" s="196" t="s">
        <v>106</v>
      </c>
      <c r="S7" s="196"/>
      <c r="T7" s="196"/>
      <c r="U7" s="196" t="s">
        <v>72</v>
      </c>
      <c r="V7" s="196" t="s">
        <v>72</v>
      </c>
      <c r="W7" s="196" t="s">
        <v>59</v>
      </c>
      <c r="X7" s="196" t="s">
        <v>107</v>
      </c>
      <c r="Y7" s="196"/>
      <c r="Z7" s="196" t="s">
        <v>72</v>
      </c>
      <c r="AA7" s="196" t="s">
        <v>59</v>
      </c>
      <c r="AB7" s="196" t="s">
        <v>107</v>
      </c>
      <c r="AC7" s="196"/>
      <c r="AD7" s="196" t="s">
        <v>72</v>
      </c>
      <c r="AE7" s="196" t="s">
        <v>59</v>
      </c>
      <c r="AF7" s="196" t="s">
        <v>107</v>
      </c>
      <c r="AG7" s="196"/>
      <c r="AH7" s="196" t="s">
        <v>72</v>
      </c>
      <c r="AI7" s="196" t="s">
        <v>59</v>
      </c>
      <c r="AJ7" s="196" t="s">
        <v>107</v>
      </c>
      <c r="AK7" s="196"/>
      <c r="AL7" s="196" t="s">
        <v>72</v>
      </c>
      <c r="AM7" s="201" t="s">
        <v>59</v>
      </c>
    </row>
    <row r="8" spans="1:39" ht="18.75" x14ac:dyDescent="0.25">
      <c r="A8" s="183" t="s">
        <v>5</v>
      </c>
      <c r="B8" s="185"/>
      <c r="C8" s="197">
        <v>1073</v>
      </c>
      <c r="D8" s="202">
        <v>36.471787899388168</v>
      </c>
      <c r="E8" s="288"/>
      <c r="F8" s="289"/>
      <c r="G8" s="290">
        <v>46</v>
      </c>
      <c r="H8" s="198">
        <v>1.5635622025832767</v>
      </c>
      <c r="I8" s="276">
        <v>46</v>
      </c>
      <c r="J8" s="288"/>
      <c r="K8" s="289"/>
      <c r="L8" s="197">
        <v>917</v>
      </c>
      <c r="M8" s="202">
        <f>IF(C8=0,0,L8*100/C8)</f>
        <v>85.461323392357869</v>
      </c>
      <c r="N8" s="291">
        <v>21</v>
      </c>
      <c r="O8" s="289"/>
      <c r="P8" s="197">
        <v>73</v>
      </c>
      <c r="Q8" s="202">
        <f>IF(C8=0,0,P8*100/C8)</f>
        <v>6.8033550792171482</v>
      </c>
      <c r="R8" s="288"/>
      <c r="S8" s="290"/>
      <c r="T8" s="289"/>
      <c r="U8" s="206">
        <v>59</v>
      </c>
      <c r="V8" s="197">
        <v>3</v>
      </c>
      <c r="W8" s="202">
        <f>IF(C8=0,0,V8*100/C8)</f>
        <v>0.27958993476234856</v>
      </c>
      <c r="X8" s="288"/>
      <c r="Y8" s="289"/>
      <c r="Z8" s="197">
        <v>2</v>
      </c>
      <c r="AA8" s="202">
        <f>IF(C8=0,0,Z8*100/C8)</f>
        <v>0.1863932898415657</v>
      </c>
      <c r="AB8" s="288"/>
      <c r="AC8" s="289"/>
      <c r="AD8" s="197">
        <v>29</v>
      </c>
      <c r="AE8" s="202">
        <f>IF(C8=0,0,AD8*100/C8)</f>
        <v>2.7027027027027026</v>
      </c>
      <c r="AF8" s="288"/>
      <c r="AG8" s="289"/>
      <c r="AH8" s="197">
        <v>25</v>
      </c>
      <c r="AI8" s="202">
        <f>IF(C8=0,0,AH8*100/C8)</f>
        <v>2.3299161230195713</v>
      </c>
      <c r="AJ8" s="288"/>
      <c r="AK8" s="289"/>
      <c r="AL8" s="197">
        <v>97</v>
      </c>
      <c r="AM8" s="202">
        <f>IF(C8=0,0,AL8*100/C8)</f>
        <v>9.0400745573159362</v>
      </c>
    </row>
    <row r="9" spans="1:39" ht="18.75" x14ac:dyDescent="0.25">
      <c r="A9" s="183" t="s">
        <v>6</v>
      </c>
      <c r="B9" s="185"/>
      <c r="C9" s="192">
        <v>347</v>
      </c>
      <c r="D9" s="120">
        <v>26.671790930053806</v>
      </c>
      <c r="E9" s="188"/>
      <c r="F9" s="172"/>
      <c r="G9" s="56">
        <v>12</v>
      </c>
      <c r="H9" s="281">
        <v>0.92236740968485775</v>
      </c>
      <c r="I9" s="277">
        <v>12</v>
      </c>
      <c r="J9" s="195"/>
      <c r="K9" s="172"/>
      <c r="L9" s="192">
        <v>178</v>
      </c>
      <c r="M9" s="120">
        <f t="shared" ref="M9:M33" si="0">IF(C9=0,0,L9*100/C9)</f>
        <v>51.296829971181559</v>
      </c>
      <c r="N9" s="189"/>
      <c r="O9" s="172"/>
      <c r="P9" s="192">
        <v>116</v>
      </c>
      <c r="Q9" s="120">
        <f t="shared" ref="Q9:Q32" si="1">IF(C9=0,0,P9*100/C9)</f>
        <v>33.429394812680115</v>
      </c>
      <c r="R9" s="188"/>
      <c r="S9" s="56"/>
      <c r="T9" s="172"/>
      <c r="U9" s="207">
        <v>53</v>
      </c>
      <c r="V9" s="192">
        <v>8</v>
      </c>
      <c r="W9" s="120">
        <f t="shared" ref="W9:W33" si="2">IF(C9=0,0,V9*100/C9)</f>
        <v>2.3054755043227666</v>
      </c>
      <c r="X9" s="188"/>
      <c r="Y9" s="172"/>
      <c r="Z9" s="192">
        <v>18</v>
      </c>
      <c r="AA9" s="120">
        <f t="shared" ref="AA9:AA33" si="3">IF(C9=0,0,Z9*100/C9)</f>
        <v>5.1873198847262252</v>
      </c>
      <c r="AB9" s="188"/>
      <c r="AC9" s="172"/>
      <c r="AD9" s="192">
        <v>22</v>
      </c>
      <c r="AE9" s="120">
        <f t="shared" ref="AE9:AE32" si="4">IF(C9=0,0,AD9*100/C9)</f>
        <v>6.3400576368876083</v>
      </c>
      <c r="AF9" s="188"/>
      <c r="AG9" s="172"/>
      <c r="AH9" s="192">
        <v>5</v>
      </c>
      <c r="AI9" s="120">
        <f t="shared" ref="AI9:AI33" si="5">IF(C9=0,0,AH9*100/C9)</f>
        <v>1.4409221902017291</v>
      </c>
      <c r="AJ9" s="188"/>
      <c r="AK9" s="172"/>
      <c r="AL9" s="192"/>
      <c r="AM9" s="120">
        <f t="shared" ref="AM9:AM33" si="6">IF(C9=0,0,AL9*100/C9)</f>
        <v>0</v>
      </c>
    </row>
    <row r="10" spans="1:39" ht="18.75" x14ac:dyDescent="0.25">
      <c r="A10" s="183" t="s">
        <v>7</v>
      </c>
      <c r="B10" s="185"/>
      <c r="C10" s="192">
        <v>2123</v>
      </c>
      <c r="D10" s="120">
        <v>40.476644423260247</v>
      </c>
      <c r="E10" s="188"/>
      <c r="F10" s="172"/>
      <c r="G10" s="56">
        <v>348</v>
      </c>
      <c r="H10" s="281">
        <v>6.6348903717826504</v>
      </c>
      <c r="I10" s="277">
        <v>247</v>
      </c>
      <c r="J10" s="188"/>
      <c r="K10" s="172"/>
      <c r="L10" s="192">
        <v>1891</v>
      </c>
      <c r="M10" s="120">
        <f t="shared" si="0"/>
        <v>89.072067828544519</v>
      </c>
      <c r="N10" s="189"/>
      <c r="O10" s="172"/>
      <c r="P10" s="192">
        <v>48</v>
      </c>
      <c r="Q10" s="120">
        <f t="shared" si="1"/>
        <v>2.2609514837494111</v>
      </c>
      <c r="R10" s="205"/>
      <c r="S10" s="56"/>
      <c r="T10" s="172"/>
      <c r="U10" s="207">
        <v>116</v>
      </c>
      <c r="V10" s="192">
        <v>5</v>
      </c>
      <c r="W10" s="120">
        <f t="shared" si="2"/>
        <v>0.23551577955723033</v>
      </c>
      <c r="X10" s="188"/>
      <c r="Y10" s="172"/>
      <c r="Z10" s="192">
        <v>7</v>
      </c>
      <c r="AA10" s="120">
        <f t="shared" si="3"/>
        <v>0.32972209138012248</v>
      </c>
      <c r="AB10" s="188"/>
      <c r="AC10" s="172"/>
      <c r="AD10" s="192">
        <v>52</v>
      </c>
      <c r="AE10" s="120">
        <f t="shared" si="4"/>
        <v>2.4493641073951955</v>
      </c>
      <c r="AF10" s="188"/>
      <c r="AG10" s="172"/>
      <c r="AH10" s="192">
        <v>52</v>
      </c>
      <c r="AI10" s="120">
        <f t="shared" si="5"/>
        <v>2.4493641073951955</v>
      </c>
      <c r="AJ10" s="188"/>
      <c r="AK10" s="172"/>
      <c r="AL10" s="192">
        <v>68</v>
      </c>
      <c r="AM10" s="120">
        <f t="shared" si="6"/>
        <v>3.2030146019783325</v>
      </c>
    </row>
    <row r="11" spans="1:39" ht="18.75" x14ac:dyDescent="0.25">
      <c r="A11" s="183" t="s">
        <v>8</v>
      </c>
      <c r="B11" s="185"/>
      <c r="C11" s="192">
        <v>872</v>
      </c>
      <c r="D11" s="120">
        <v>29.549305320230431</v>
      </c>
      <c r="E11" s="188"/>
      <c r="F11" s="172"/>
      <c r="G11" s="56">
        <v>76</v>
      </c>
      <c r="H11" s="281">
        <v>2.5753981701118267</v>
      </c>
      <c r="I11" s="277">
        <v>75</v>
      </c>
      <c r="J11" s="188"/>
      <c r="K11" s="172"/>
      <c r="L11" s="192">
        <v>797</v>
      </c>
      <c r="M11" s="120">
        <f t="shared" si="0"/>
        <v>91.399082568807344</v>
      </c>
      <c r="N11" s="189"/>
      <c r="O11" s="172"/>
      <c r="P11" s="192">
        <v>18</v>
      </c>
      <c r="Q11" s="120">
        <f t="shared" si="1"/>
        <v>2.0642201834862384</v>
      </c>
      <c r="R11" s="188"/>
      <c r="S11" s="56"/>
      <c r="T11" s="172"/>
      <c r="U11" s="207">
        <v>30</v>
      </c>
      <c r="V11" s="192">
        <v>5</v>
      </c>
      <c r="W11" s="120">
        <f t="shared" si="2"/>
        <v>0.57339449541284404</v>
      </c>
      <c r="X11" s="188"/>
      <c r="Y11" s="172"/>
      <c r="Z11" s="192">
        <v>9</v>
      </c>
      <c r="AA11" s="120">
        <f t="shared" si="3"/>
        <v>1.0321100917431192</v>
      </c>
      <c r="AB11" s="188"/>
      <c r="AC11" s="172"/>
      <c r="AD11" s="192">
        <v>7</v>
      </c>
      <c r="AE11" s="120">
        <f t="shared" si="4"/>
        <v>0.80275229357798161</v>
      </c>
      <c r="AF11" s="188"/>
      <c r="AG11" s="172"/>
      <c r="AH11" s="192">
        <v>9</v>
      </c>
      <c r="AI11" s="120">
        <f t="shared" si="5"/>
        <v>1.0321100917431192</v>
      </c>
      <c r="AJ11" s="188"/>
      <c r="AK11" s="172"/>
      <c r="AL11" s="192">
        <v>27</v>
      </c>
      <c r="AM11" s="120">
        <f t="shared" si="6"/>
        <v>3.096330275229358</v>
      </c>
    </row>
    <row r="12" spans="1:39" ht="18.75" x14ac:dyDescent="0.25">
      <c r="A12" s="183" t="s">
        <v>9</v>
      </c>
      <c r="B12" s="185"/>
      <c r="C12" s="192">
        <v>971</v>
      </c>
      <c r="D12" s="120">
        <v>51.511936339522549</v>
      </c>
      <c r="E12" s="188"/>
      <c r="F12" s="172"/>
      <c r="G12" s="56">
        <v>38</v>
      </c>
      <c r="H12" s="281">
        <v>2.0159151193633953</v>
      </c>
      <c r="I12" s="277">
        <v>38</v>
      </c>
      <c r="J12" s="188"/>
      <c r="K12" s="172"/>
      <c r="L12" s="192">
        <v>474</v>
      </c>
      <c r="M12" s="120">
        <f t="shared" si="0"/>
        <v>48.815653964984556</v>
      </c>
      <c r="N12" s="189"/>
      <c r="O12" s="172"/>
      <c r="P12" s="192">
        <v>37</v>
      </c>
      <c r="Q12" s="120">
        <f t="shared" si="1"/>
        <v>3.8105046343975282</v>
      </c>
      <c r="R12" s="188"/>
      <c r="S12" s="56"/>
      <c r="T12" s="172"/>
      <c r="U12" s="207">
        <v>444</v>
      </c>
      <c r="V12" s="192">
        <v>4</v>
      </c>
      <c r="W12" s="120">
        <f t="shared" si="2"/>
        <v>0.41194644696189497</v>
      </c>
      <c r="X12" s="188"/>
      <c r="Y12" s="172"/>
      <c r="Z12" s="192">
        <v>86</v>
      </c>
      <c r="AA12" s="120">
        <f t="shared" si="3"/>
        <v>8.8568486096807408</v>
      </c>
      <c r="AB12" s="188"/>
      <c r="AC12" s="172"/>
      <c r="AD12" s="192">
        <v>338</v>
      </c>
      <c r="AE12" s="120">
        <f t="shared" si="4"/>
        <v>34.809474768280126</v>
      </c>
      <c r="AF12" s="188"/>
      <c r="AG12" s="172"/>
      <c r="AH12" s="192">
        <v>16</v>
      </c>
      <c r="AI12" s="120">
        <f t="shared" si="5"/>
        <v>1.6477857878475799</v>
      </c>
      <c r="AJ12" s="188"/>
      <c r="AK12" s="172"/>
      <c r="AL12" s="192">
        <v>16</v>
      </c>
      <c r="AM12" s="120">
        <f t="shared" si="6"/>
        <v>1.6477857878475799</v>
      </c>
    </row>
    <row r="13" spans="1:39" ht="18.75" x14ac:dyDescent="0.25">
      <c r="A13" s="183" t="s">
        <v>10</v>
      </c>
      <c r="B13" s="185"/>
      <c r="C13" s="192">
        <v>276</v>
      </c>
      <c r="D13" s="120">
        <v>32.662721893491124</v>
      </c>
      <c r="E13" s="188"/>
      <c r="F13" s="172"/>
      <c r="G13" s="56"/>
      <c r="H13" s="281">
        <v>0</v>
      </c>
      <c r="I13" s="277"/>
      <c r="J13" s="188"/>
      <c r="K13" s="172"/>
      <c r="L13" s="192">
        <v>211</v>
      </c>
      <c r="M13" s="120">
        <f t="shared" si="0"/>
        <v>76.449275362318843</v>
      </c>
      <c r="N13" s="189"/>
      <c r="O13" s="172"/>
      <c r="P13" s="192">
        <v>60</v>
      </c>
      <c r="Q13" s="120">
        <f t="shared" si="1"/>
        <v>21.739130434782609</v>
      </c>
      <c r="R13" s="188"/>
      <c r="S13" s="56"/>
      <c r="T13" s="172"/>
      <c r="U13" s="207">
        <v>61</v>
      </c>
      <c r="V13" s="192">
        <v>3</v>
      </c>
      <c r="W13" s="120">
        <f t="shared" si="2"/>
        <v>1.0869565217391304</v>
      </c>
      <c r="X13" s="188"/>
      <c r="Y13" s="172"/>
      <c r="Z13" s="192">
        <v>1</v>
      </c>
      <c r="AA13" s="120">
        <f t="shared" si="3"/>
        <v>0.36231884057971014</v>
      </c>
      <c r="AB13" s="188"/>
      <c r="AC13" s="172"/>
      <c r="AD13" s="192">
        <v>14</v>
      </c>
      <c r="AE13" s="120">
        <f t="shared" si="4"/>
        <v>5.0724637681159424</v>
      </c>
      <c r="AF13" s="188"/>
      <c r="AG13" s="172"/>
      <c r="AH13" s="192">
        <v>43</v>
      </c>
      <c r="AI13" s="120">
        <f t="shared" si="5"/>
        <v>15.579710144927537</v>
      </c>
      <c r="AJ13" s="188"/>
      <c r="AK13" s="172"/>
      <c r="AL13" s="192">
        <v>4</v>
      </c>
      <c r="AM13" s="120">
        <f t="shared" si="6"/>
        <v>1.4492753623188406</v>
      </c>
    </row>
    <row r="14" spans="1:39" ht="18.75" x14ac:dyDescent="0.25">
      <c r="A14" s="183" t="s">
        <v>11</v>
      </c>
      <c r="B14" s="185"/>
      <c r="C14" s="192">
        <v>968</v>
      </c>
      <c r="D14" s="120">
        <v>29.28895612708018</v>
      </c>
      <c r="E14" s="188"/>
      <c r="F14" s="172"/>
      <c r="G14" s="56">
        <v>79</v>
      </c>
      <c r="H14" s="281">
        <v>2.3903177004538576</v>
      </c>
      <c r="I14" s="277">
        <v>49</v>
      </c>
      <c r="J14" s="188"/>
      <c r="K14" s="172"/>
      <c r="L14" s="192">
        <v>842</v>
      </c>
      <c r="M14" s="120">
        <f t="shared" si="0"/>
        <v>86.983471074380162</v>
      </c>
      <c r="N14" s="189"/>
      <c r="O14" s="172"/>
      <c r="P14" s="192">
        <v>4</v>
      </c>
      <c r="Q14" s="120">
        <f t="shared" si="1"/>
        <v>0.41322314049586778</v>
      </c>
      <c r="R14" s="188"/>
      <c r="S14" s="56"/>
      <c r="T14" s="172"/>
      <c r="U14" s="207">
        <v>78</v>
      </c>
      <c r="V14" s="192">
        <v>13</v>
      </c>
      <c r="W14" s="120">
        <f t="shared" si="2"/>
        <v>1.3429752066115703</v>
      </c>
      <c r="X14" s="188"/>
      <c r="Y14" s="172"/>
      <c r="Z14" s="192">
        <v>2</v>
      </c>
      <c r="AA14" s="120">
        <f t="shared" si="3"/>
        <v>0.20661157024793389</v>
      </c>
      <c r="AB14" s="188"/>
      <c r="AC14" s="172"/>
      <c r="AD14" s="192">
        <v>20</v>
      </c>
      <c r="AE14" s="120">
        <f t="shared" si="4"/>
        <v>2.0661157024793386</v>
      </c>
      <c r="AF14" s="188"/>
      <c r="AG14" s="172"/>
      <c r="AH14" s="192">
        <v>28</v>
      </c>
      <c r="AI14" s="120">
        <f t="shared" si="5"/>
        <v>2.8925619834710745</v>
      </c>
      <c r="AJ14" s="188"/>
      <c r="AK14" s="172"/>
      <c r="AL14" s="192">
        <v>44</v>
      </c>
      <c r="AM14" s="120">
        <f t="shared" si="6"/>
        <v>4.5454545454545459</v>
      </c>
    </row>
    <row r="15" spans="1:39" s="44" customFormat="1" ht="18.75" x14ac:dyDescent="0.25">
      <c r="A15" s="183" t="s">
        <v>41</v>
      </c>
      <c r="B15" s="186"/>
      <c r="C15" s="193">
        <v>349</v>
      </c>
      <c r="D15" s="120">
        <v>30.857648099027408</v>
      </c>
      <c r="E15" s="189"/>
      <c r="F15" s="194"/>
      <c r="G15" s="57">
        <v>144</v>
      </c>
      <c r="H15" s="281">
        <v>12.73209549071618</v>
      </c>
      <c r="I15" s="278">
        <v>104</v>
      </c>
      <c r="J15" s="189"/>
      <c r="K15" s="194"/>
      <c r="L15" s="193">
        <v>287</v>
      </c>
      <c r="M15" s="120">
        <f t="shared" si="0"/>
        <v>82.234957020057308</v>
      </c>
      <c r="N15" s="189"/>
      <c r="O15" s="194"/>
      <c r="P15" s="193">
        <v>14</v>
      </c>
      <c r="Q15" s="120">
        <f t="shared" si="1"/>
        <v>4.0114613180515759</v>
      </c>
      <c r="R15" s="189"/>
      <c r="S15" s="57"/>
      <c r="T15" s="194"/>
      <c r="U15" s="208">
        <v>51</v>
      </c>
      <c r="V15" s="193">
        <v>0</v>
      </c>
      <c r="W15" s="120">
        <f t="shared" si="2"/>
        <v>0</v>
      </c>
      <c r="X15" s="189"/>
      <c r="Y15" s="194"/>
      <c r="Z15" s="193">
        <v>1</v>
      </c>
      <c r="AA15" s="120">
        <f t="shared" si="3"/>
        <v>0.28653295128939826</v>
      </c>
      <c r="AB15" s="189"/>
      <c r="AC15" s="194"/>
      <c r="AD15" s="193">
        <v>2</v>
      </c>
      <c r="AE15" s="120">
        <f t="shared" si="4"/>
        <v>0.57306590257879653</v>
      </c>
      <c r="AF15" s="189"/>
      <c r="AG15" s="194"/>
      <c r="AH15" s="193">
        <v>48</v>
      </c>
      <c r="AI15" s="120">
        <f t="shared" si="5"/>
        <v>13.753581661891117</v>
      </c>
      <c r="AJ15" s="189"/>
      <c r="AK15" s="194"/>
      <c r="AL15" s="193">
        <v>11</v>
      </c>
      <c r="AM15" s="120">
        <f t="shared" si="6"/>
        <v>3.151862464183381</v>
      </c>
    </row>
    <row r="16" spans="1:39" ht="18.75" x14ac:dyDescent="0.25">
      <c r="A16" s="183" t="s">
        <v>12</v>
      </c>
      <c r="B16" s="185"/>
      <c r="C16" s="192">
        <v>1210</v>
      </c>
      <c r="D16" s="120">
        <v>36.935286935286932</v>
      </c>
      <c r="E16" s="188"/>
      <c r="F16" s="172"/>
      <c r="G16" s="56">
        <v>219</v>
      </c>
      <c r="H16" s="281">
        <v>6.6849816849816852</v>
      </c>
      <c r="I16" s="277">
        <v>145</v>
      </c>
      <c r="J16" s="188"/>
      <c r="K16" s="172"/>
      <c r="L16" s="192">
        <v>888</v>
      </c>
      <c r="M16" s="120">
        <f t="shared" si="0"/>
        <v>73.388429752066116</v>
      </c>
      <c r="N16" s="189"/>
      <c r="O16" s="172"/>
      <c r="P16" s="192">
        <v>125</v>
      </c>
      <c r="Q16" s="120">
        <f t="shared" si="1"/>
        <v>10.330578512396695</v>
      </c>
      <c r="R16" s="188"/>
      <c r="S16" s="56"/>
      <c r="T16" s="172"/>
      <c r="U16" s="207">
        <v>185</v>
      </c>
      <c r="V16" s="192">
        <v>13</v>
      </c>
      <c r="W16" s="120">
        <f t="shared" si="2"/>
        <v>1.0743801652892562</v>
      </c>
      <c r="X16" s="188"/>
      <c r="Y16" s="172"/>
      <c r="Z16" s="192">
        <v>4</v>
      </c>
      <c r="AA16" s="120">
        <f t="shared" si="3"/>
        <v>0.33057851239669422</v>
      </c>
      <c r="AB16" s="188"/>
      <c r="AC16" s="172"/>
      <c r="AD16" s="192">
        <v>73</v>
      </c>
      <c r="AE16" s="120">
        <f t="shared" si="4"/>
        <v>6.0330578512396693</v>
      </c>
      <c r="AF16" s="188"/>
      <c r="AG16" s="172"/>
      <c r="AH16" s="192">
        <v>95</v>
      </c>
      <c r="AI16" s="120">
        <f t="shared" si="5"/>
        <v>7.8512396694214877</v>
      </c>
      <c r="AJ16" s="188"/>
      <c r="AK16" s="172"/>
      <c r="AL16" s="192">
        <v>12</v>
      </c>
      <c r="AM16" s="120">
        <f t="shared" si="6"/>
        <v>0.99173553719008267</v>
      </c>
    </row>
    <row r="17" spans="1:39" ht="18.75" x14ac:dyDescent="0.25">
      <c r="A17" s="183" t="s">
        <v>13</v>
      </c>
      <c r="B17" s="185"/>
      <c r="C17" s="192">
        <v>452</v>
      </c>
      <c r="D17" s="120">
        <v>28.074534161490682</v>
      </c>
      <c r="E17" s="188"/>
      <c r="F17" s="172"/>
      <c r="G17" s="56">
        <v>60</v>
      </c>
      <c r="H17" s="281">
        <v>3.7267080745341614</v>
      </c>
      <c r="I17" s="277">
        <v>53</v>
      </c>
      <c r="J17" s="188"/>
      <c r="K17" s="172"/>
      <c r="L17" s="192">
        <v>402</v>
      </c>
      <c r="M17" s="120">
        <f t="shared" si="0"/>
        <v>88.938053097345133</v>
      </c>
      <c r="N17" s="189"/>
      <c r="O17" s="172"/>
      <c r="P17" s="192">
        <v>12</v>
      </c>
      <c r="Q17" s="120">
        <f t="shared" si="1"/>
        <v>2.6548672566371683</v>
      </c>
      <c r="R17" s="188"/>
      <c r="S17" s="56"/>
      <c r="T17" s="172"/>
      <c r="U17" s="207">
        <v>17</v>
      </c>
      <c r="V17" s="192">
        <v>0</v>
      </c>
      <c r="W17" s="120">
        <f t="shared" si="2"/>
        <v>0</v>
      </c>
      <c r="X17" s="188"/>
      <c r="Y17" s="172"/>
      <c r="Z17" s="192">
        <v>1</v>
      </c>
      <c r="AA17" s="120">
        <f t="shared" si="3"/>
        <v>0.22123893805309736</v>
      </c>
      <c r="AB17" s="188"/>
      <c r="AC17" s="172"/>
      <c r="AD17" s="192">
        <v>1</v>
      </c>
      <c r="AE17" s="120">
        <f t="shared" si="4"/>
        <v>0.22123893805309736</v>
      </c>
      <c r="AF17" s="188"/>
      <c r="AG17" s="172"/>
      <c r="AH17" s="192">
        <v>15</v>
      </c>
      <c r="AI17" s="120">
        <f t="shared" si="5"/>
        <v>3.3185840707964602</v>
      </c>
      <c r="AJ17" s="188"/>
      <c r="AK17" s="172"/>
      <c r="AL17" s="192">
        <v>21</v>
      </c>
      <c r="AM17" s="120">
        <f t="shared" si="6"/>
        <v>4.6460176991150446</v>
      </c>
    </row>
    <row r="18" spans="1:39" ht="18.75" x14ac:dyDescent="0.25">
      <c r="A18" s="183" t="s">
        <v>14</v>
      </c>
      <c r="B18" s="185"/>
      <c r="C18" s="192">
        <v>596</v>
      </c>
      <c r="D18" s="120">
        <v>51.202749140893474</v>
      </c>
      <c r="E18" s="188"/>
      <c r="F18" s="172"/>
      <c r="G18" s="56">
        <v>67</v>
      </c>
      <c r="H18" s="281">
        <v>5.7560137457044673</v>
      </c>
      <c r="I18" s="277">
        <v>21</v>
      </c>
      <c r="J18" s="188"/>
      <c r="K18" s="172"/>
      <c r="L18" s="192">
        <v>511</v>
      </c>
      <c r="M18" s="120">
        <f t="shared" si="0"/>
        <v>85.738255033557053</v>
      </c>
      <c r="N18" s="189"/>
      <c r="O18" s="172"/>
      <c r="P18" s="192">
        <v>17</v>
      </c>
      <c r="Q18" s="120">
        <f t="shared" si="1"/>
        <v>2.8523489932885906</v>
      </c>
      <c r="R18" s="188"/>
      <c r="S18" s="56"/>
      <c r="T18" s="172"/>
      <c r="U18" s="207">
        <v>30</v>
      </c>
      <c r="V18" s="192">
        <v>1</v>
      </c>
      <c r="W18" s="120">
        <f t="shared" si="2"/>
        <v>0.16778523489932887</v>
      </c>
      <c r="X18" s="188"/>
      <c r="Y18" s="172"/>
      <c r="Z18" s="192">
        <v>2</v>
      </c>
      <c r="AA18" s="120">
        <f t="shared" si="3"/>
        <v>0.33557046979865773</v>
      </c>
      <c r="AB18" s="188"/>
      <c r="AC18" s="172"/>
      <c r="AD18" s="192">
        <v>14</v>
      </c>
      <c r="AE18" s="120">
        <f t="shared" si="4"/>
        <v>2.348993288590604</v>
      </c>
      <c r="AF18" s="188"/>
      <c r="AG18" s="172"/>
      <c r="AH18" s="192">
        <v>13</v>
      </c>
      <c r="AI18" s="120">
        <f t="shared" si="5"/>
        <v>2.1812080536912752</v>
      </c>
      <c r="AJ18" s="188"/>
      <c r="AK18" s="172"/>
      <c r="AL18" s="192">
        <v>38</v>
      </c>
      <c r="AM18" s="120">
        <f t="shared" si="6"/>
        <v>6.375838926174497</v>
      </c>
    </row>
    <row r="19" spans="1:39" s="44" customFormat="1" ht="18.75" x14ac:dyDescent="0.25">
      <c r="A19" s="183" t="s">
        <v>15</v>
      </c>
      <c r="B19" s="186"/>
      <c r="C19" s="193">
        <v>947</v>
      </c>
      <c r="D19" s="120">
        <v>41.608084358523726</v>
      </c>
      <c r="E19" s="189"/>
      <c r="F19" s="194"/>
      <c r="G19" s="57">
        <v>49</v>
      </c>
      <c r="H19" s="281">
        <v>2.1528998242530757</v>
      </c>
      <c r="I19" s="278">
        <v>43</v>
      </c>
      <c r="J19" s="189"/>
      <c r="K19" s="194"/>
      <c r="L19" s="193">
        <v>483</v>
      </c>
      <c r="M19" s="120">
        <f t="shared" si="0"/>
        <v>51.003167898627247</v>
      </c>
      <c r="N19" s="189"/>
      <c r="O19" s="194"/>
      <c r="P19" s="193">
        <v>67</v>
      </c>
      <c r="Q19" s="120">
        <f t="shared" si="1"/>
        <v>7.074973600844773</v>
      </c>
      <c r="R19" s="189"/>
      <c r="S19" s="57"/>
      <c r="T19" s="194"/>
      <c r="U19" s="208">
        <v>315</v>
      </c>
      <c r="V19" s="193">
        <v>41</v>
      </c>
      <c r="W19" s="120">
        <f t="shared" si="2"/>
        <v>4.3294614572333687</v>
      </c>
      <c r="X19" s="189"/>
      <c r="Y19" s="194"/>
      <c r="Z19" s="193">
        <v>17</v>
      </c>
      <c r="AA19" s="120">
        <f t="shared" si="3"/>
        <v>1.7951425554382259</v>
      </c>
      <c r="AB19" s="189"/>
      <c r="AC19" s="194"/>
      <c r="AD19" s="193">
        <v>97</v>
      </c>
      <c r="AE19" s="120">
        <f t="shared" si="4"/>
        <v>10.242872228088702</v>
      </c>
      <c r="AF19" s="189"/>
      <c r="AG19" s="194"/>
      <c r="AH19" s="193">
        <v>101</v>
      </c>
      <c r="AI19" s="120">
        <f t="shared" si="5"/>
        <v>10.665258711721226</v>
      </c>
      <c r="AJ19" s="189"/>
      <c r="AK19" s="194"/>
      <c r="AL19" s="193">
        <v>82</v>
      </c>
      <c r="AM19" s="120">
        <f t="shared" si="6"/>
        <v>8.6589229144667375</v>
      </c>
    </row>
    <row r="20" spans="1:39" ht="18.75" x14ac:dyDescent="0.25">
      <c r="A20" s="183" t="s">
        <v>16</v>
      </c>
      <c r="B20" s="185"/>
      <c r="C20" s="192">
        <v>687</v>
      </c>
      <c r="D20" s="120">
        <v>32.590132827324481</v>
      </c>
      <c r="E20" s="188"/>
      <c r="F20" s="172"/>
      <c r="G20" s="56">
        <v>210</v>
      </c>
      <c r="H20" s="281">
        <v>9.9620493358633784</v>
      </c>
      <c r="I20" s="277">
        <v>127</v>
      </c>
      <c r="J20" s="188"/>
      <c r="K20" s="172"/>
      <c r="L20" s="192">
        <v>585</v>
      </c>
      <c r="M20" s="120">
        <f t="shared" si="0"/>
        <v>85.1528384279476</v>
      </c>
      <c r="N20" s="188"/>
      <c r="O20" s="172"/>
      <c r="P20" s="192">
        <v>16</v>
      </c>
      <c r="Q20" s="120">
        <f t="shared" si="1"/>
        <v>2.3289665211062589</v>
      </c>
      <c r="R20" s="188"/>
      <c r="S20" s="56"/>
      <c r="T20" s="172"/>
      <c r="U20" s="207">
        <v>59</v>
      </c>
      <c r="V20" s="192">
        <v>4</v>
      </c>
      <c r="W20" s="120">
        <f t="shared" si="2"/>
        <v>0.58224163027656473</v>
      </c>
      <c r="X20" s="188"/>
      <c r="Y20" s="172"/>
      <c r="Z20" s="192">
        <v>0</v>
      </c>
      <c r="AA20" s="120">
        <f t="shared" si="3"/>
        <v>0</v>
      </c>
      <c r="AB20" s="188"/>
      <c r="AC20" s="172"/>
      <c r="AD20" s="192">
        <v>48</v>
      </c>
      <c r="AE20" s="120">
        <f t="shared" si="4"/>
        <v>6.9868995633187776</v>
      </c>
      <c r="AF20" s="188"/>
      <c r="AG20" s="172"/>
      <c r="AH20" s="192">
        <v>7</v>
      </c>
      <c r="AI20" s="120">
        <f t="shared" si="5"/>
        <v>1.0189228529839884</v>
      </c>
      <c r="AJ20" s="188"/>
      <c r="AK20" s="172"/>
      <c r="AL20" s="192">
        <v>27</v>
      </c>
      <c r="AM20" s="120">
        <f t="shared" si="6"/>
        <v>3.9301310043668121</v>
      </c>
    </row>
    <row r="21" spans="1:39" ht="18.75" x14ac:dyDescent="0.25">
      <c r="A21" s="183" t="s">
        <v>17</v>
      </c>
      <c r="B21" s="185"/>
      <c r="C21" s="192">
        <v>942</v>
      </c>
      <c r="D21" s="120">
        <v>31.878172588832488</v>
      </c>
      <c r="E21" s="188"/>
      <c r="F21" s="172"/>
      <c r="G21" s="56">
        <v>171</v>
      </c>
      <c r="H21" s="281">
        <v>5.7868020304568528</v>
      </c>
      <c r="I21" s="277">
        <v>169</v>
      </c>
      <c r="J21" s="188"/>
      <c r="K21" s="172"/>
      <c r="L21" s="192">
        <v>740</v>
      </c>
      <c r="M21" s="120">
        <f t="shared" si="0"/>
        <v>78.556263269639061</v>
      </c>
      <c r="N21" s="188"/>
      <c r="O21" s="172"/>
      <c r="P21" s="192">
        <v>90</v>
      </c>
      <c r="Q21" s="120">
        <f t="shared" si="1"/>
        <v>9.5541401273885356</v>
      </c>
      <c r="R21" s="188"/>
      <c r="S21" s="56"/>
      <c r="T21" s="172"/>
      <c r="U21" s="207">
        <v>91</v>
      </c>
      <c r="V21" s="192">
        <v>16</v>
      </c>
      <c r="W21" s="120">
        <f t="shared" si="2"/>
        <v>1.6985138004246285</v>
      </c>
      <c r="X21" s="188"/>
      <c r="Y21" s="172"/>
      <c r="Z21" s="192">
        <v>4</v>
      </c>
      <c r="AA21" s="120">
        <f t="shared" si="3"/>
        <v>0.42462845010615713</v>
      </c>
      <c r="AB21" s="188"/>
      <c r="AC21" s="172"/>
      <c r="AD21" s="192">
        <v>54</v>
      </c>
      <c r="AE21" s="120">
        <f t="shared" si="4"/>
        <v>5.7324840764331206</v>
      </c>
      <c r="AF21" s="188"/>
      <c r="AG21" s="172"/>
      <c r="AH21" s="192">
        <v>17</v>
      </c>
      <c r="AI21" s="120">
        <f t="shared" si="5"/>
        <v>1.8046709129511678</v>
      </c>
      <c r="AJ21" s="188"/>
      <c r="AK21" s="172"/>
      <c r="AL21" s="192">
        <v>21</v>
      </c>
      <c r="AM21" s="120">
        <f t="shared" si="6"/>
        <v>2.2292993630573248</v>
      </c>
    </row>
    <row r="22" spans="1:39" s="44" customFormat="1" ht="18.75" x14ac:dyDescent="0.25">
      <c r="A22" s="183" t="s">
        <v>18</v>
      </c>
      <c r="B22" s="186"/>
      <c r="C22" s="193">
        <v>676</v>
      </c>
      <c r="D22" s="120">
        <v>31.901840490797547</v>
      </c>
      <c r="E22" s="189"/>
      <c r="F22" s="194"/>
      <c r="G22" s="57">
        <v>103</v>
      </c>
      <c r="H22" s="281">
        <v>4.8607833883907503</v>
      </c>
      <c r="I22" s="278">
        <v>63</v>
      </c>
      <c r="J22" s="189"/>
      <c r="K22" s="194"/>
      <c r="L22" s="193">
        <v>571</v>
      </c>
      <c r="M22" s="120">
        <f t="shared" si="0"/>
        <v>84.467455621301781</v>
      </c>
      <c r="N22" s="189"/>
      <c r="O22" s="194"/>
      <c r="P22" s="193">
        <v>32</v>
      </c>
      <c r="Q22" s="120">
        <f t="shared" si="1"/>
        <v>4.7337278106508878</v>
      </c>
      <c r="R22" s="189"/>
      <c r="S22" s="57"/>
      <c r="T22" s="194"/>
      <c r="U22" s="208">
        <v>49</v>
      </c>
      <c r="V22" s="193">
        <v>0</v>
      </c>
      <c r="W22" s="120">
        <f t="shared" si="2"/>
        <v>0</v>
      </c>
      <c r="X22" s="189"/>
      <c r="Y22" s="194"/>
      <c r="Z22" s="193">
        <v>14</v>
      </c>
      <c r="AA22" s="120">
        <f t="shared" si="3"/>
        <v>2.0710059171597632</v>
      </c>
      <c r="AB22" s="189"/>
      <c r="AC22" s="194"/>
      <c r="AD22" s="193">
        <v>15</v>
      </c>
      <c r="AE22" s="120">
        <f t="shared" si="4"/>
        <v>2.2189349112426036</v>
      </c>
      <c r="AF22" s="189"/>
      <c r="AG22" s="194"/>
      <c r="AH22" s="193">
        <v>20</v>
      </c>
      <c r="AI22" s="120">
        <f t="shared" si="5"/>
        <v>2.9585798816568047</v>
      </c>
      <c r="AJ22" s="189"/>
      <c r="AK22" s="194"/>
      <c r="AL22" s="193">
        <v>24</v>
      </c>
      <c r="AM22" s="120">
        <f t="shared" si="6"/>
        <v>3.5502958579881656</v>
      </c>
    </row>
    <row r="23" spans="1:39" ht="18.75" x14ac:dyDescent="0.25">
      <c r="A23" s="183" t="s">
        <v>19</v>
      </c>
      <c r="B23" s="185"/>
      <c r="C23" s="192">
        <v>468</v>
      </c>
      <c r="D23" s="120">
        <v>26.366197183098592</v>
      </c>
      <c r="E23" s="188"/>
      <c r="F23" s="172"/>
      <c r="G23" s="56">
        <v>93</v>
      </c>
      <c r="H23" s="281">
        <v>5.23943661971831</v>
      </c>
      <c r="I23" s="277">
        <v>85</v>
      </c>
      <c r="J23" s="188"/>
      <c r="K23" s="172"/>
      <c r="L23" s="192">
        <v>415</v>
      </c>
      <c r="M23" s="120">
        <f t="shared" si="0"/>
        <v>88.675213675213669</v>
      </c>
      <c r="N23" s="188"/>
      <c r="O23" s="172"/>
      <c r="P23" s="192">
        <v>33</v>
      </c>
      <c r="Q23" s="120">
        <f t="shared" si="1"/>
        <v>7.0512820512820511</v>
      </c>
      <c r="R23" s="188"/>
      <c r="S23" s="56"/>
      <c r="T23" s="172"/>
      <c r="U23" s="207">
        <v>4</v>
      </c>
      <c r="V23" s="192">
        <v>0</v>
      </c>
      <c r="W23" s="120">
        <f t="shared" si="2"/>
        <v>0</v>
      </c>
      <c r="X23" s="188"/>
      <c r="Y23" s="172"/>
      <c r="Z23" s="192"/>
      <c r="AA23" s="120">
        <f t="shared" si="3"/>
        <v>0</v>
      </c>
      <c r="AB23" s="188"/>
      <c r="AC23" s="172"/>
      <c r="AD23" s="192">
        <v>2</v>
      </c>
      <c r="AE23" s="120">
        <f t="shared" si="4"/>
        <v>0.42735042735042733</v>
      </c>
      <c r="AF23" s="188"/>
      <c r="AG23" s="172"/>
      <c r="AH23" s="192">
        <v>2</v>
      </c>
      <c r="AI23" s="120">
        <f t="shared" si="5"/>
        <v>0.42735042735042733</v>
      </c>
      <c r="AJ23" s="188"/>
      <c r="AK23" s="172"/>
      <c r="AL23" s="192">
        <v>16</v>
      </c>
      <c r="AM23" s="120">
        <f t="shared" si="6"/>
        <v>3.4188034188034186</v>
      </c>
    </row>
    <row r="24" spans="1:39" ht="18.75" x14ac:dyDescent="0.25">
      <c r="A24" s="183" t="s">
        <v>20</v>
      </c>
      <c r="B24" s="185"/>
      <c r="C24" s="192">
        <v>482</v>
      </c>
      <c r="D24" s="120">
        <v>29.19442761962447</v>
      </c>
      <c r="E24" s="188"/>
      <c r="F24" s="172"/>
      <c r="G24" s="56">
        <v>47</v>
      </c>
      <c r="H24" s="281">
        <v>2.8467595396729255</v>
      </c>
      <c r="I24" s="277">
        <v>47</v>
      </c>
      <c r="J24" s="188"/>
      <c r="K24" s="172"/>
      <c r="L24" s="192">
        <v>326</v>
      </c>
      <c r="M24" s="120">
        <f t="shared" si="0"/>
        <v>67.634854771784234</v>
      </c>
      <c r="N24" s="188"/>
      <c r="O24" s="172"/>
      <c r="P24" s="192">
        <v>5</v>
      </c>
      <c r="Q24" s="120">
        <f t="shared" si="1"/>
        <v>1.0373443983402491</v>
      </c>
      <c r="R24" s="188"/>
      <c r="S24" s="56"/>
      <c r="T24" s="172"/>
      <c r="U24" s="207">
        <v>28</v>
      </c>
      <c r="V24" s="192">
        <v>5</v>
      </c>
      <c r="W24" s="120">
        <f t="shared" si="2"/>
        <v>1.0373443983402491</v>
      </c>
      <c r="X24" s="188"/>
      <c r="Y24" s="172"/>
      <c r="Z24" s="192">
        <v>2</v>
      </c>
      <c r="AA24" s="120">
        <f t="shared" si="3"/>
        <v>0.41493775933609961</v>
      </c>
      <c r="AB24" s="188"/>
      <c r="AC24" s="172"/>
      <c r="AD24" s="192">
        <v>7</v>
      </c>
      <c r="AE24" s="120">
        <f t="shared" si="4"/>
        <v>1.4522821576763485</v>
      </c>
      <c r="AF24" s="188"/>
      <c r="AG24" s="172"/>
      <c r="AH24" s="192">
        <v>14</v>
      </c>
      <c r="AI24" s="120">
        <f t="shared" si="5"/>
        <v>2.904564315352697</v>
      </c>
      <c r="AJ24" s="188"/>
      <c r="AK24" s="172"/>
      <c r="AL24" s="192">
        <v>123</v>
      </c>
      <c r="AM24" s="120">
        <f t="shared" si="6"/>
        <v>25.518672199170126</v>
      </c>
    </row>
    <row r="25" spans="1:39" ht="18.75" x14ac:dyDescent="0.25">
      <c r="A25" s="183" t="s">
        <v>21</v>
      </c>
      <c r="B25" s="185"/>
      <c r="C25" s="192">
        <v>442</v>
      </c>
      <c r="D25" s="120">
        <v>42.377756471716204</v>
      </c>
      <c r="E25" s="188"/>
      <c r="F25" s="172"/>
      <c r="G25" s="56">
        <v>18</v>
      </c>
      <c r="H25" s="281">
        <v>1.7257909875359541</v>
      </c>
      <c r="I25" s="277">
        <v>15</v>
      </c>
      <c r="J25" s="188"/>
      <c r="K25" s="172"/>
      <c r="L25" s="192">
        <v>293</v>
      </c>
      <c r="M25" s="120">
        <f t="shared" si="0"/>
        <v>66.289592760180994</v>
      </c>
      <c r="N25" s="188"/>
      <c r="O25" s="172"/>
      <c r="P25" s="192">
        <v>40</v>
      </c>
      <c r="Q25" s="120">
        <f t="shared" si="1"/>
        <v>9.0497737556561084</v>
      </c>
      <c r="R25" s="188"/>
      <c r="S25" s="56"/>
      <c r="T25" s="172"/>
      <c r="U25" s="207">
        <v>90</v>
      </c>
      <c r="V25" s="192">
        <v>3</v>
      </c>
      <c r="W25" s="120">
        <f t="shared" si="2"/>
        <v>0.67873303167420818</v>
      </c>
      <c r="X25" s="188"/>
      <c r="Y25" s="172"/>
      <c r="Z25" s="192">
        <v>70</v>
      </c>
      <c r="AA25" s="120">
        <f t="shared" si="3"/>
        <v>15.837104072398191</v>
      </c>
      <c r="AB25" s="188"/>
      <c r="AC25" s="172"/>
      <c r="AD25" s="192">
        <v>17</v>
      </c>
      <c r="AE25" s="120">
        <f t="shared" si="4"/>
        <v>3.8461538461538463</v>
      </c>
      <c r="AF25" s="188"/>
      <c r="AG25" s="172"/>
      <c r="AH25" s="192">
        <v>0</v>
      </c>
      <c r="AI25" s="120">
        <f t="shared" si="5"/>
        <v>0</v>
      </c>
      <c r="AJ25" s="188"/>
      <c r="AK25" s="172"/>
      <c r="AL25" s="192">
        <v>19</v>
      </c>
      <c r="AM25" s="120">
        <f t="shared" si="6"/>
        <v>4.2986425339366514</v>
      </c>
    </row>
    <row r="26" spans="1:39" ht="18.75" x14ac:dyDescent="0.25">
      <c r="A26" s="183" t="s">
        <v>22</v>
      </c>
      <c r="B26" s="185"/>
      <c r="C26" s="193">
        <v>610</v>
      </c>
      <c r="D26" s="120">
        <v>19.352791878172589</v>
      </c>
      <c r="E26" s="188"/>
      <c r="F26" s="172"/>
      <c r="G26" s="56">
        <v>83</v>
      </c>
      <c r="H26" s="281">
        <v>2.6332487309644672</v>
      </c>
      <c r="I26" s="277">
        <v>79</v>
      </c>
      <c r="J26" s="188"/>
      <c r="K26" s="172"/>
      <c r="L26" s="192">
        <v>566</v>
      </c>
      <c r="M26" s="120">
        <f t="shared" si="0"/>
        <v>92.786885245901644</v>
      </c>
      <c r="N26" s="188"/>
      <c r="O26" s="172"/>
      <c r="P26" s="192">
        <v>5</v>
      </c>
      <c r="Q26" s="120">
        <f t="shared" si="1"/>
        <v>0.81967213114754101</v>
      </c>
      <c r="R26" s="188"/>
      <c r="S26" s="56"/>
      <c r="T26" s="172"/>
      <c r="U26" s="208">
        <v>32</v>
      </c>
      <c r="V26" s="192">
        <v>4</v>
      </c>
      <c r="W26" s="120">
        <f t="shared" si="2"/>
        <v>0.65573770491803274</v>
      </c>
      <c r="X26" s="188"/>
      <c r="Y26" s="172"/>
      <c r="Z26" s="192">
        <v>3</v>
      </c>
      <c r="AA26" s="120">
        <f t="shared" si="3"/>
        <v>0.49180327868852458</v>
      </c>
      <c r="AB26" s="188"/>
      <c r="AC26" s="172"/>
      <c r="AD26" s="192">
        <v>21</v>
      </c>
      <c r="AE26" s="120">
        <f t="shared" si="4"/>
        <v>3.442622950819672</v>
      </c>
      <c r="AF26" s="188"/>
      <c r="AG26" s="172"/>
      <c r="AH26" s="192">
        <v>4</v>
      </c>
      <c r="AI26" s="120">
        <f t="shared" si="5"/>
        <v>0.65573770491803274</v>
      </c>
      <c r="AJ26" s="188"/>
      <c r="AK26" s="172"/>
      <c r="AL26" s="192">
        <v>7</v>
      </c>
      <c r="AM26" s="120">
        <f t="shared" si="6"/>
        <v>1.1475409836065573</v>
      </c>
    </row>
    <row r="27" spans="1:39" ht="18.75" x14ac:dyDescent="0.25">
      <c r="A27" s="183" t="s">
        <v>23</v>
      </c>
      <c r="B27" s="185"/>
      <c r="C27" s="192">
        <v>214</v>
      </c>
      <c r="D27" s="120">
        <v>13.333333333333334</v>
      </c>
      <c r="E27" s="188"/>
      <c r="F27" s="172"/>
      <c r="G27" s="56">
        <v>20</v>
      </c>
      <c r="H27" s="281">
        <v>1.2461059190031152</v>
      </c>
      <c r="I27" s="277">
        <v>20</v>
      </c>
      <c r="J27" s="188"/>
      <c r="K27" s="172"/>
      <c r="L27" s="192">
        <v>194</v>
      </c>
      <c r="M27" s="120">
        <f t="shared" si="0"/>
        <v>90.654205607476641</v>
      </c>
      <c r="N27" s="188"/>
      <c r="O27" s="172"/>
      <c r="P27" s="192">
        <v>9</v>
      </c>
      <c r="Q27" s="120">
        <f t="shared" si="1"/>
        <v>4.2056074766355138</v>
      </c>
      <c r="R27" s="188"/>
      <c r="S27" s="56"/>
      <c r="T27" s="172"/>
      <c r="U27" s="207">
        <v>11</v>
      </c>
      <c r="V27" s="192">
        <v>1</v>
      </c>
      <c r="W27" s="120">
        <f t="shared" si="2"/>
        <v>0.46728971962616822</v>
      </c>
      <c r="X27" s="188"/>
      <c r="Y27" s="172"/>
      <c r="Z27" s="192">
        <v>7</v>
      </c>
      <c r="AA27" s="120">
        <f t="shared" si="3"/>
        <v>3.2710280373831777</v>
      </c>
      <c r="AB27" s="188"/>
      <c r="AC27" s="172"/>
      <c r="AD27" s="192">
        <v>3</v>
      </c>
      <c r="AE27" s="120">
        <f t="shared" si="4"/>
        <v>1.4018691588785046</v>
      </c>
      <c r="AF27" s="188"/>
      <c r="AG27" s="172"/>
      <c r="AH27" s="192"/>
      <c r="AI27" s="120">
        <f t="shared" si="5"/>
        <v>0</v>
      </c>
      <c r="AJ27" s="188"/>
      <c r="AK27" s="172"/>
      <c r="AL27" s="192"/>
      <c r="AM27" s="120">
        <f t="shared" si="6"/>
        <v>0</v>
      </c>
    </row>
    <row r="28" spans="1:39" ht="18.75" x14ac:dyDescent="0.25">
      <c r="A28" s="183" t="s">
        <v>24</v>
      </c>
      <c r="B28" s="185"/>
      <c r="C28" s="192">
        <v>586</v>
      </c>
      <c r="D28" s="120">
        <v>40.581717451523545</v>
      </c>
      <c r="E28" s="188"/>
      <c r="F28" s="172"/>
      <c r="G28" s="56">
        <v>86</v>
      </c>
      <c r="H28" s="281">
        <v>5.9556786703601112</v>
      </c>
      <c r="I28" s="277">
        <v>75</v>
      </c>
      <c r="J28" s="188"/>
      <c r="K28" s="172"/>
      <c r="L28" s="192">
        <v>531</v>
      </c>
      <c r="M28" s="120">
        <f t="shared" si="0"/>
        <v>90.61433447098976</v>
      </c>
      <c r="N28" s="188"/>
      <c r="O28" s="172"/>
      <c r="P28" s="192">
        <v>50</v>
      </c>
      <c r="Q28" s="120">
        <f t="shared" si="1"/>
        <v>8.5324232081911262</v>
      </c>
      <c r="R28" s="188"/>
      <c r="S28" s="56"/>
      <c r="T28" s="172"/>
      <c r="U28" s="207"/>
      <c r="V28" s="192"/>
      <c r="W28" s="120">
        <f t="shared" si="2"/>
        <v>0</v>
      </c>
      <c r="X28" s="188"/>
      <c r="Y28" s="172"/>
      <c r="Z28" s="192"/>
      <c r="AA28" s="120">
        <f t="shared" si="3"/>
        <v>0</v>
      </c>
      <c r="AB28" s="188"/>
      <c r="AC28" s="172"/>
      <c r="AD28" s="192"/>
      <c r="AE28" s="120">
        <f t="shared" si="4"/>
        <v>0</v>
      </c>
      <c r="AF28" s="188"/>
      <c r="AG28" s="172"/>
      <c r="AH28" s="192"/>
      <c r="AI28" s="120">
        <f t="shared" si="5"/>
        <v>0</v>
      </c>
      <c r="AJ28" s="188"/>
      <c r="AK28" s="172"/>
      <c r="AL28" s="192">
        <v>5</v>
      </c>
      <c r="AM28" s="120">
        <f t="shared" si="6"/>
        <v>0.85324232081911267</v>
      </c>
    </row>
    <row r="29" spans="1:39" ht="18.75" x14ac:dyDescent="0.25">
      <c r="A29" s="183" t="s">
        <v>25</v>
      </c>
      <c r="B29" s="185"/>
      <c r="C29" s="193">
        <v>494</v>
      </c>
      <c r="D29" s="120">
        <v>31.206569804169298</v>
      </c>
      <c r="E29" s="188"/>
      <c r="F29" s="172"/>
      <c r="G29" s="56">
        <v>66</v>
      </c>
      <c r="H29" s="281">
        <v>4.169298799747315</v>
      </c>
      <c r="I29" s="277">
        <v>61</v>
      </c>
      <c r="J29" s="188"/>
      <c r="K29" s="172"/>
      <c r="L29" s="192">
        <v>374</v>
      </c>
      <c r="M29" s="120">
        <f t="shared" si="0"/>
        <v>75.708502024291505</v>
      </c>
      <c r="N29" s="188"/>
      <c r="O29" s="172"/>
      <c r="P29" s="192">
        <v>58</v>
      </c>
      <c r="Q29" s="120">
        <f t="shared" si="1"/>
        <v>11.740890688259109</v>
      </c>
      <c r="R29" s="188"/>
      <c r="S29" s="56"/>
      <c r="T29" s="172"/>
      <c r="U29" s="207">
        <v>38</v>
      </c>
      <c r="V29" s="192">
        <v>4</v>
      </c>
      <c r="W29" s="120">
        <f t="shared" si="2"/>
        <v>0.80971659919028338</v>
      </c>
      <c r="X29" s="188"/>
      <c r="Y29" s="172"/>
      <c r="Z29" s="192">
        <v>8</v>
      </c>
      <c r="AA29" s="120">
        <f t="shared" si="3"/>
        <v>1.6194331983805668</v>
      </c>
      <c r="AB29" s="188"/>
      <c r="AC29" s="172"/>
      <c r="AD29" s="192">
        <v>7</v>
      </c>
      <c r="AE29" s="120">
        <f t="shared" si="4"/>
        <v>1.417004048582996</v>
      </c>
      <c r="AF29" s="188"/>
      <c r="AG29" s="172"/>
      <c r="AH29" s="192">
        <v>19</v>
      </c>
      <c r="AI29" s="120">
        <f t="shared" si="5"/>
        <v>3.8461538461538463</v>
      </c>
      <c r="AJ29" s="188"/>
      <c r="AK29" s="172"/>
      <c r="AL29" s="192">
        <v>24</v>
      </c>
      <c r="AM29" s="120">
        <f t="shared" si="6"/>
        <v>4.8582995951417001</v>
      </c>
    </row>
    <row r="30" spans="1:39" s="44" customFormat="1" ht="18.75" x14ac:dyDescent="0.25">
      <c r="A30" s="183" t="s">
        <v>26</v>
      </c>
      <c r="B30" s="186"/>
      <c r="C30" s="193">
        <v>234</v>
      </c>
      <c r="D30" s="120">
        <v>36.677115987460816</v>
      </c>
      <c r="E30" s="189"/>
      <c r="F30" s="194"/>
      <c r="G30" s="57">
        <v>7</v>
      </c>
      <c r="H30" s="281">
        <v>1.0971786833855799</v>
      </c>
      <c r="I30" s="278">
        <v>7</v>
      </c>
      <c r="J30" s="189"/>
      <c r="K30" s="194"/>
      <c r="L30" s="193">
        <v>162</v>
      </c>
      <c r="M30" s="120">
        <f t="shared" si="0"/>
        <v>69.230769230769226</v>
      </c>
      <c r="N30" s="189"/>
      <c r="O30" s="194"/>
      <c r="P30" s="193">
        <v>15</v>
      </c>
      <c r="Q30" s="120">
        <f t="shared" si="1"/>
        <v>6.4102564102564106</v>
      </c>
      <c r="R30" s="189"/>
      <c r="S30" s="57"/>
      <c r="T30" s="194"/>
      <c r="U30" s="208">
        <v>45</v>
      </c>
      <c r="V30" s="193">
        <v>3</v>
      </c>
      <c r="W30" s="120">
        <f t="shared" si="2"/>
        <v>1.2820512820512822</v>
      </c>
      <c r="X30" s="189"/>
      <c r="Y30" s="194"/>
      <c r="Z30" s="193">
        <v>0</v>
      </c>
      <c r="AA30" s="120">
        <f t="shared" si="3"/>
        <v>0</v>
      </c>
      <c r="AB30" s="189"/>
      <c r="AC30" s="194"/>
      <c r="AD30" s="193">
        <v>10</v>
      </c>
      <c r="AE30" s="120">
        <f t="shared" si="4"/>
        <v>4.2735042735042734</v>
      </c>
      <c r="AF30" s="189"/>
      <c r="AG30" s="194"/>
      <c r="AH30" s="193">
        <v>32</v>
      </c>
      <c r="AI30" s="120">
        <f t="shared" si="5"/>
        <v>13.675213675213675</v>
      </c>
      <c r="AJ30" s="189"/>
      <c r="AK30" s="194"/>
      <c r="AL30" s="193">
        <v>12</v>
      </c>
      <c r="AM30" s="120">
        <f t="shared" si="6"/>
        <v>5.1282051282051286</v>
      </c>
    </row>
    <row r="31" spans="1:39" ht="18.75" x14ac:dyDescent="0.25">
      <c r="A31" s="183" t="s">
        <v>27</v>
      </c>
      <c r="B31" s="185"/>
      <c r="C31" s="193">
        <v>269</v>
      </c>
      <c r="D31" s="120">
        <v>19.450469992769342</v>
      </c>
      <c r="E31" s="188"/>
      <c r="F31" s="172"/>
      <c r="G31" s="56">
        <v>36</v>
      </c>
      <c r="H31" s="281">
        <v>2.6030368763557483</v>
      </c>
      <c r="I31" s="277">
        <v>24</v>
      </c>
      <c r="J31" s="188"/>
      <c r="K31" s="172"/>
      <c r="L31" s="192">
        <v>211</v>
      </c>
      <c r="M31" s="120">
        <f t="shared" si="0"/>
        <v>78.438661710037181</v>
      </c>
      <c r="N31" s="188"/>
      <c r="O31" s="172"/>
      <c r="P31" s="192">
        <v>40</v>
      </c>
      <c r="Q31" s="120">
        <f t="shared" si="1"/>
        <v>14.869888475836431</v>
      </c>
      <c r="R31" s="188"/>
      <c r="S31" s="56"/>
      <c r="T31" s="172"/>
      <c r="U31" s="207">
        <v>10</v>
      </c>
      <c r="V31" s="192"/>
      <c r="W31" s="120">
        <f t="shared" si="2"/>
        <v>0</v>
      </c>
      <c r="X31" s="188"/>
      <c r="Y31" s="172"/>
      <c r="Z31" s="192"/>
      <c r="AA31" s="120">
        <f t="shared" si="3"/>
        <v>0</v>
      </c>
      <c r="AB31" s="188"/>
      <c r="AC31" s="172"/>
      <c r="AD31" s="192">
        <v>7</v>
      </c>
      <c r="AE31" s="120">
        <f t="shared" si="4"/>
        <v>2.6022304832713754</v>
      </c>
      <c r="AF31" s="188"/>
      <c r="AG31" s="172"/>
      <c r="AH31" s="192">
        <v>3</v>
      </c>
      <c r="AI31" s="120">
        <f t="shared" si="5"/>
        <v>1.1152416356877324</v>
      </c>
      <c r="AJ31" s="188"/>
      <c r="AK31" s="172"/>
      <c r="AL31" s="192">
        <v>8</v>
      </c>
      <c r="AM31" s="120">
        <f t="shared" si="6"/>
        <v>2.9739776951672861</v>
      </c>
    </row>
    <row r="32" spans="1:39" ht="19.5" thickBot="1" x14ac:dyDescent="0.3">
      <c r="A32" s="183" t="s">
        <v>28</v>
      </c>
      <c r="B32" s="185"/>
      <c r="C32" s="199">
        <v>425</v>
      </c>
      <c r="D32" s="176">
        <v>12.739808153477219</v>
      </c>
      <c r="E32" s="292"/>
      <c r="F32" s="293"/>
      <c r="G32" s="294">
        <v>22</v>
      </c>
      <c r="H32" s="295">
        <v>0.65947242206235013</v>
      </c>
      <c r="I32" s="279">
        <v>22</v>
      </c>
      <c r="J32" s="292"/>
      <c r="K32" s="293"/>
      <c r="L32" s="199">
        <v>420</v>
      </c>
      <c r="M32" s="176">
        <f t="shared" si="0"/>
        <v>98.82352941176471</v>
      </c>
      <c r="N32" s="292"/>
      <c r="O32" s="293"/>
      <c r="P32" s="199"/>
      <c r="Q32" s="176">
        <f t="shared" si="1"/>
        <v>0</v>
      </c>
      <c r="R32" s="292"/>
      <c r="S32" s="294"/>
      <c r="T32" s="293"/>
      <c r="U32" s="209">
        <v>5</v>
      </c>
      <c r="V32" s="199"/>
      <c r="W32" s="176">
        <f t="shared" si="2"/>
        <v>0</v>
      </c>
      <c r="X32" s="292"/>
      <c r="Y32" s="293"/>
      <c r="Z32" s="199"/>
      <c r="AA32" s="176">
        <f t="shared" si="3"/>
        <v>0</v>
      </c>
      <c r="AB32" s="292"/>
      <c r="AC32" s="293"/>
      <c r="AD32" s="199">
        <v>4</v>
      </c>
      <c r="AE32" s="176">
        <f t="shared" si="4"/>
        <v>0.94117647058823528</v>
      </c>
      <c r="AF32" s="292"/>
      <c r="AG32" s="293"/>
      <c r="AH32" s="199">
        <v>1</v>
      </c>
      <c r="AI32" s="176">
        <f t="shared" si="5"/>
        <v>0.23529411764705882</v>
      </c>
      <c r="AJ32" s="292"/>
      <c r="AK32" s="293"/>
      <c r="AL32" s="199"/>
      <c r="AM32" s="176">
        <f t="shared" si="6"/>
        <v>0</v>
      </c>
    </row>
    <row r="33" spans="1:39" ht="19.5" thickBot="1" x14ac:dyDescent="0.3">
      <c r="A33" s="184" t="s">
        <v>29</v>
      </c>
      <c r="B33" s="187"/>
      <c r="C33" s="280">
        <f>SUM(C8:C32)</f>
        <v>16713</v>
      </c>
      <c r="D33" s="284">
        <f>' 4 '!C33*100/'1'!D32</f>
        <v>31.699637729264268</v>
      </c>
      <c r="E33" s="285">
        <f>SUM(E8:E32)</f>
        <v>0</v>
      </c>
      <c r="F33" s="286">
        <f>SUM(F8:F32)</f>
        <v>0</v>
      </c>
      <c r="G33" s="280">
        <f>SUM(G8:G32)</f>
        <v>2100</v>
      </c>
      <c r="H33" s="204">
        <f>IF(C33=0,0,G33*100/'1'!D32)</f>
        <v>3.9830813876296873</v>
      </c>
      <c r="I33" s="287">
        <f>SUM(I8:I32)</f>
        <v>1627</v>
      </c>
      <c r="J33" s="285">
        <f>SUM(J8:J32)</f>
        <v>0</v>
      </c>
      <c r="K33" s="203">
        <f>SUM(K8:K32)</f>
        <v>0</v>
      </c>
      <c r="L33" s="203">
        <f>SUM(L8:L32)</f>
        <v>13269</v>
      </c>
      <c r="M33" s="204">
        <f t="shared" si="0"/>
        <v>79.393286663076651</v>
      </c>
      <c r="N33" s="203">
        <v>1488</v>
      </c>
      <c r="O33" s="203">
        <f>SUM(O8:O32)</f>
        <v>0</v>
      </c>
      <c r="P33" s="203">
        <f>SUM(P8:P32)</f>
        <v>984</v>
      </c>
      <c r="Q33" s="204">
        <f>IF(C33=0,0,P33*100/C33)</f>
        <v>5.8876323819781007</v>
      </c>
      <c r="R33" s="203">
        <f>SUM(R8:R32)</f>
        <v>0</v>
      </c>
      <c r="S33" s="203">
        <f>SUM(S8:S32)</f>
        <v>0</v>
      </c>
      <c r="T33" s="203"/>
      <c r="U33" s="203">
        <f>SUM(U8:U32)</f>
        <v>1901</v>
      </c>
      <c r="V33" s="203">
        <f>SUM(V8:V32)</f>
        <v>136</v>
      </c>
      <c r="W33" s="204">
        <f t="shared" si="2"/>
        <v>0.81373780889128222</v>
      </c>
      <c r="X33" s="203">
        <f>SUM(X8:X32)</f>
        <v>0</v>
      </c>
      <c r="Y33" s="203">
        <f>SUM(Y8:Y32)</f>
        <v>0</v>
      </c>
      <c r="Z33" s="203">
        <f>SUM(Z8:Z32)</f>
        <v>258</v>
      </c>
      <c r="AA33" s="204">
        <f t="shared" si="3"/>
        <v>1.5437084903966971</v>
      </c>
      <c r="AB33" s="203">
        <f>SUM(AB8:AB32)</f>
        <v>0</v>
      </c>
      <c r="AC33" s="203">
        <f>SUM(AC8:AC32)</f>
        <v>0</v>
      </c>
      <c r="AD33" s="203">
        <f>SUM(AD8:AD32)</f>
        <v>864</v>
      </c>
      <c r="AE33" s="204">
        <f t="shared" ref="AE33" si="7">AD33*100/C33</f>
        <v>5.1696284329563813</v>
      </c>
      <c r="AF33" s="203">
        <f>SUM(AF8:AF32)</f>
        <v>0</v>
      </c>
      <c r="AG33" s="203">
        <f>SUM(AG8:AG32)</f>
        <v>0</v>
      </c>
      <c r="AH33" s="203">
        <f>SUM(AH8:AH32)</f>
        <v>569</v>
      </c>
      <c r="AI33" s="204">
        <f t="shared" si="5"/>
        <v>3.4045353916113203</v>
      </c>
      <c r="AJ33" s="203">
        <f>SUM(AJ8:AJ32)</f>
        <v>0</v>
      </c>
      <c r="AK33" s="203">
        <f>SUM(AK8:AK32)</f>
        <v>0</v>
      </c>
      <c r="AL33" s="203">
        <f>SUM(AL8:AL32)</f>
        <v>706</v>
      </c>
      <c r="AM33" s="210">
        <f t="shared" si="6"/>
        <v>4.22425656674445</v>
      </c>
    </row>
    <row r="34" spans="1:39" ht="18" x14ac:dyDescent="0.25">
      <c r="A34" s="28"/>
      <c r="B34" s="28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</row>
    <row r="35" spans="1:39" x14ac:dyDescent="0.2"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</row>
  </sheetData>
  <mergeCells count="13">
    <mergeCell ref="C4:D4"/>
    <mergeCell ref="A4:A7"/>
    <mergeCell ref="C5:D5"/>
    <mergeCell ref="P4:AM4"/>
    <mergeCell ref="G4:I5"/>
    <mergeCell ref="I6:I7"/>
    <mergeCell ref="AL5:AM5"/>
    <mergeCell ref="AH5:AI5"/>
    <mergeCell ref="AD5:AE5"/>
    <mergeCell ref="Z5:AA5"/>
    <mergeCell ref="V5:Y5"/>
    <mergeCell ref="P5:S5"/>
    <mergeCell ref="L5:M5"/>
  </mergeCells>
  <pageMargins left="0.75" right="0.75" top="1" bottom="1" header="0.5" footer="0.5"/>
  <pageSetup paperSize="9" scale="56" orientation="landscape" r:id="rId1"/>
  <headerFooter alignWithMargins="0"/>
  <ignoredErrors>
    <ignoredError sqref="D33 H33 Q33 W33 AA33 AE33 AI3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workbookViewId="0">
      <selection activeCell="L31" sqref="K31:L31"/>
    </sheetView>
  </sheetViews>
  <sheetFormatPr defaultRowHeight="12.75" x14ac:dyDescent="0.2"/>
  <cols>
    <col min="2" max="2" width="17.7109375" customWidth="1"/>
    <col min="3" max="3" width="9.42578125" bestFit="1" customWidth="1"/>
    <col min="4" max="4" width="8.7109375" bestFit="1" customWidth="1"/>
    <col min="5" max="5" width="13.140625" bestFit="1" customWidth="1"/>
    <col min="6" max="6" width="9.28515625" bestFit="1" customWidth="1"/>
    <col min="7" max="7" width="8.7109375" bestFit="1" customWidth="1"/>
    <col min="8" max="8" width="13.5703125" bestFit="1" customWidth="1"/>
  </cols>
  <sheetData>
    <row r="2" spans="2:8" x14ac:dyDescent="0.2">
      <c r="B2" s="300" t="s">
        <v>113</v>
      </c>
    </row>
    <row r="3" spans="2:8" x14ac:dyDescent="0.2">
      <c r="B3" s="300" t="s">
        <v>82</v>
      </c>
    </row>
    <row r="4" spans="2:8" ht="13.5" thickBot="1" x14ac:dyDescent="0.25"/>
    <row r="5" spans="2:8" ht="13.5" thickBot="1" x14ac:dyDescent="0.25">
      <c r="B5" s="9"/>
      <c r="C5" s="270">
        <v>2019</v>
      </c>
      <c r="D5" s="271"/>
      <c r="E5" s="272"/>
      <c r="F5" s="273">
        <v>2020</v>
      </c>
      <c r="G5" s="274"/>
      <c r="H5" s="275"/>
    </row>
    <row r="6" spans="2:8" x14ac:dyDescent="0.2">
      <c r="B6" s="14" t="s">
        <v>69</v>
      </c>
      <c r="C6" s="11" t="s">
        <v>67</v>
      </c>
      <c r="D6" s="11" t="s">
        <v>68</v>
      </c>
      <c r="E6" s="211" t="s">
        <v>81</v>
      </c>
      <c r="F6" s="11" t="s">
        <v>67</v>
      </c>
      <c r="G6" s="11" t="s">
        <v>68</v>
      </c>
      <c r="H6" s="11" t="s">
        <v>81</v>
      </c>
    </row>
    <row r="7" spans="2:8" ht="13.5" thickBot="1" x14ac:dyDescent="0.25">
      <c r="B7" s="10"/>
      <c r="C7" s="12"/>
      <c r="D7" s="12"/>
      <c r="E7" s="12"/>
      <c r="F7" s="12"/>
      <c r="G7" s="12"/>
      <c r="H7" s="12"/>
    </row>
    <row r="8" spans="2:8" ht="15.75" x14ac:dyDescent="0.2">
      <c r="B8" s="121" t="s">
        <v>5</v>
      </c>
      <c r="C8" s="16">
        <v>10</v>
      </c>
      <c r="D8" s="173">
        <v>10</v>
      </c>
      <c r="E8" s="123">
        <f>IF(C8=0,0,D8*100/C8)</f>
        <v>100</v>
      </c>
      <c r="F8" s="16">
        <v>10</v>
      </c>
      <c r="G8" s="173">
        <v>10</v>
      </c>
      <c r="H8" s="123">
        <v>100</v>
      </c>
    </row>
    <row r="9" spans="2:8" ht="15.75" x14ac:dyDescent="0.2">
      <c r="B9" s="122" t="s">
        <v>6</v>
      </c>
      <c r="C9" s="90">
        <v>25</v>
      </c>
      <c r="D9" s="174">
        <v>25</v>
      </c>
      <c r="E9" s="127">
        <f t="shared" ref="E9:E32" si="0">IF(C9=0,0,D9*100/C9)</f>
        <v>100</v>
      </c>
      <c r="F9" s="90">
        <v>0</v>
      </c>
      <c r="G9" s="174"/>
      <c r="H9" s="127">
        <v>0</v>
      </c>
    </row>
    <row r="10" spans="2:8" ht="15.75" x14ac:dyDescent="0.2">
      <c r="B10" s="122" t="s">
        <v>7</v>
      </c>
      <c r="C10" s="90">
        <v>72</v>
      </c>
      <c r="D10" s="174">
        <v>41</v>
      </c>
      <c r="E10" s="127">
        <f t="shared" si="0"/>
        <v>56.944444444444443</v>
      </c>
      <c r="F10" s="90">
        <v>109</v>
      </c>
      <c r="G10" s="174">
        <v>2</v>
      </c>
      <c r="H10" s="127">
        <v>1.834862385321101</v>
      </c>
    </row>
    <row r="11" spans="2:8" ht="15.75" x14ac:dyDescent="0.2">
      <c r="B11" s="122" t="s">
        <v>8</v>
      </c>
      <c r="C11" s="90">
        <v>56</v>
      </c>
      <c r="D11" s="174">
        <v>56</v>
      </c>
      <c r="E11" s="127">
        <f t="shared" si="0"/>
        <v>100</v>
      </c>
      <c r="F11" s="90">
        <v>36</v>
      </c>
      <c r="G11" s="297">
        <v>33</v>
      </c>
      <c r="H11" s="127">
        <v>91.666666666666671</v>
      </c>
    </row>
    <row r="12" spans="2:8" ht="15.75" x14ac:dyDescent="0.2">
      <c r="B12" s="122" t="s">
        <v>9</v>
      </c>
      <c r="C12" s="90">
        <v>0</v>
      </c>
      <c r="D12" s="174">
        <v>0</v>
      </c>
      <c r="E12" s="127">
        <f t="shared" si="0"/>
        <v>0</v>
      </c>
      <c r="F12" s="90">
        <v>172</v>
      </c>
      <c r="G12" s="299">
        <v>0</v>
      </c>
      <c r="H12" s="296">
        <v>0</v>
      </c>
    </row>
    <row r="13" spans="2:8" ht="15.75" x14ac:dyDescent="0.2">
      <c r="B13" s="122" t="s">
        <v>10</v>
      </c>
      <c r="C13" s="90">
        <v>183</v>
      </c>
      <c r="D13" s="174">
        <v>2</v>
      </c>
      <c r="E13" s="127">
        <f t="shared" si="0"/>
        <v>1.0928961748633881</v>
      </c>
      <c r="F13" s="90">
        <v>187</v>
      </c>
      <c r="G13" s="298">
        <v>8</v>
      </c>
      <c r="H13" s="127">
        <v>4.2780748663101607</v>
      </c>
    </row>
    <row r="14" spans="2:8" ht="15.75" x14ac:dyDescent="0.2">
      <c r="B14" s="122" t="s">
        <v>11</v>
      </c>
      <c r="C14" s="90">
        <v>100</v>
      </c>
      <c r="D14" s="174">
        <v>100</v>
      </c>
      <c r="E14" s="127">
        <f t="shared" si="0"/>
        <v>100</v>
      </c>
      <c r="F14" s="90">
        <v>11</v>
      </c>
      <c r="G14" s="174">
        <v>11</v>
      </c>
      <c r="H14" s="127">
        <v>100</v>
      </c>
    </row>
    <row r="15" spans="2:8" ht="15.75" x14ac:dyDescent="0.2">
      <c r="B15" s="122" t="s">
        <v>41</v>
      </c>
      <c r="C15" s="90">
        <v>58</v>
      </c>
      <c r="D15" s="174">
        <v>38</v>
      </c>
      <c r="E15" s="127">
        <f t="shared" si="0"/>
        <v>65.517241379310349</v>
      </c>
      <c r="F15" s="90">
        <v>37</v>
      </c>
      <c r="G15" s="174">
        <v>37</v>
      </c>
      <c r="H15" s="127">
        <v>100</v>
      </c>
    </row>
    <row r="16" spans="2:8" ht="15.75" x14ac:dyDescent="0.2">
      <c r="B16" s="122" t="s">
        <v>12</v>
      </c>
      <c r="C16" s="90">
        <v>177</v>
      </c>
      <c r="D16" s="174"/>
      <c r="E16" s="127">
        <f t="shared" si="0"/>
        <v>0</v>
      </c>
      <c r="F16" s="90">
        <v>0</v>
      </c>
      <c r="G16" s="174"/>
      <c r="H16" s="127">
        <v>0</v>
      </c>
    </row>
    <row r="17" spans="2:8" ht="15.75" x14ac:dyDescent="0.2">
      <c r="B17" s="122" t="s">
        <v>13</v>
      </c>
      <c r="C17" s="90">
        <v>50</v>
      </c>
      <c r="D17" s="174">
        <v>38</v>
      </c>
      <c r="E17" s="127">
        <f t="shared" si="0"/>
        <v>76</v>
      </c>
      <c r="F17" s="90">
        <v>14</v>
      </c>
      <c r="G17" s="174">
        <v>8</v>
      </c>
      <c r="H17" s="127">
        <v>57.142857142857146</v>
      </c>
    </row>
    <row r="18" spans="2:8" ht="15.75" x14ac:dyDescent="0.2">
      <c r="B18" s="122" t="s">
        <v>14</v>
      </c>
      <c r="C18" s="90">
        <v>437</v>
      </c>
      <c r="D18" s="174">
        <v>29</v>
      </c>
      <c r="E18" s="127">
        <f t="shared" si="0"/>
        <v>6.636155606407323</v>
      </c>
      <c r="F18" s="90">
        <v>316</v>
      </c>
      <c r="G18" s="174">
        <v>1</v>
      </c>
      <c r="H18" s="127">
        <v>0.31645569620253167</v>
      </c>
    </row>
    <row r="19" spans="2:8" ht="15.75" x14ac:dyDescent="0.2">
      <c r="B19" s="122" t="s">
        <v>15</v>
      </c>
      <c r="C19" s="90">
        <v>72</v>
      </c>
      <c r="D19" s="174">
        <v>4</v>
      </c>
      <c r="E19" s="127">
        <f t="shared" si="0"/>
        <v>5.5555555555555554</v>
      </c>
      <c r="F19" s="90">
        <v>0</v>
      </c>
      <c r="G19" s="174"/>
      <c r="H19" s="127">
        <v>0</v>
      </c>
    </row>
    <row r="20" spans="2:8" ht="15.75" x14ac:dyDescent="0.2">
      <c r="B20" s="122" t="s">
        <v>16</v>
      </c>
      <c r="C20" s="90">
        <v>79</v>
      </c>
      <c r="D20" s="174">
        <v>79</v>
      </c>
      <c r="E20" s="127">
        <f t="shared" si="0"/>
        <v>100</v>
      </c>
      <c r="F20" s="90">
        <v>0</v>
      </c>
      <c r="G20" s="174"/>
      <c r="H20" s="127">
        <v>0</v>
      </c>
    </row>
    <row r="21" spans="2:8" ht="15.75" x14ac:dyDescent="0.2">
      <c r="B21" s="122" t="s">
        <v>17</v>
      </c>
      <c r="C21" s="90">
        <v>231</v>
      </c>
      <c r="D21" s="174">
        <v>3</v>
      </c>
      <c r="E21" s="127">
        <f t="shared" si="0"/>
        <v>1.2987012987012987</v>
      </c>
      <c r="F21" s="90">
        <v>53</v>
      </c>
      <c r="G21" s="174">
        <v>8</v>
      </c>
      <c r="H21" s="127">
        <v>15.09433962264151</v>
      </c>
    </row>
    <row r="22" spans="2:8" ht="15.75" x14ac:dyDescent="0.2">
      <c r="B22" s="122" t="s">
        <v>18</v>
      </c>
      <c r="C22" s="90">
        <v>11</v>
      </c>
      <c r="D22" s="174">
        <v>11</v>
      </c>
      <c r="E22" s="127">
        <f t="shared" si="0"/>
        <v>100</v>
      </c>
      <c r="F22" s="90">
        <v>0</v>
      </c>
      <c r="G22" s="174"/>
      <c r="H22" s="127">
        <v>0</v>
      </c>
    </row>
    <row r="23" spans="2:8" ht="15.75" x14ac:dyDescent="0.2">
      <c r="B23" s="122" t="s">
        <v>19</v>
      </c>
      <c r="C23" s="90">
        <v>0</v>
      </c>
      <c r="D23" s="174"/>
      <c r="E23" s="127">
        <f t="shared" si="0"/>
        <v>0</v>
      </c>
      <c r="F23" s="90">
        <v>0</v>
      </c>
      <c r="G23" s="174"/>
      <c r="H23" s="127">
        <v>0</v>
      </c>
    </row>
    <row r="24" spans="2:8" ht="15.75" x14ac:dyDescent="0.2">
      <c r="B24" s="122" t="s">
        <v>20</v>
      </c>
      <c r="C24" s="90">
        <v>0</v>
      </c>
      <c r="D24" s="174"/>
      <c r="E24" s="127">
        <f t="shared" si="0"/>
        <v>0</v>
      </c>
      <c r="F24" s="90">
        <v>0</v>
      </c>
      <c r="G24" s="174"/>
      <c r="H24" s="127">
        <v>0</v>
      </c>
    </row>
    <row r="25" spans="2:8" ht="15.75" x14ac:dyDescent="0.2">
      <c r="B25" s="122" t="s">
        <v>21</v>
      </c>
      <c r="C25" s="90">
        <v>0</v>
      </c>
      <c r="D25" s="174"/>
      <c r="E25" s="127">
        <f t="shared" si="0"/>
        <v>0</v>
      </c>
      <c r="F25" s="90">
        <v>180</v>
      </c>
      <c r="G25" s="174">
        <v>1</v>
      </c>
      <c r="H25" s="127">
        <v>0.55555555555555558</v>
      </c>
    </row>
    <row r="26" spans="2:8" ht="15.75" x14ac:dyDescent="0.2">
      <c r="B26" s="122" t="s">
        <v>22</v>
      </c>
      <c r="C26" s="90">
        <v>136</v>
      </c>
      <c r="D26" s="174">
        <v>86</v>
      </c>
      <c r="E26" s="127">
        <f t="shared" si="0"/>
        <v>63.235294117647058</v>
      </c>
      <c r="F26" s="90">
        <v>62</v>
      </c>
      <c r="G26" s="174">
        <v>0</v>
      </c>
      <c r="H26" s="127">
        <v>0</v>
      </c>
    </row>
    <row r="27" spans="2:8" ht="15.75" x14ac:dyDescent="0.2">
      <c r="B27" s="122" t="s">
        <v>23</v>
      </c>
      <c r="C27" s="90">
        <v>0</v>
      </c>
      <c r="D27" s="174"/>
      <c r="E27" s="127">
        <f t="shared" si="0"/>
        <v>0</v>
      </c>
      <c r="F27" s="90">
        <v>0</v>
      </c>
      <c r="G27" s="174"/>
      <c r="H27" s="127">
        <v>0</v>
      </c>
    </row>
    <row r="28" spans="2:8" ht="15.75" x14ac:dyDescent="0.2">
      <c r="B28" s="122" t="s">
        <v>24</v>
      </c>
      <c r="C28" s="90">
        <v>251</v>
      </c>
      <c r="D28" s="174">
        <v>25</v>
      </c>
      <c r="E28" s="127">
        <f t="shared" si="0"/>
        <v>9.9601593625498008</v>
      </c>
      <c r="F28" s="90">
        <v>66</v>
      </c>
      <c r="G28" s="174">
        <v>66</v>
      </c>
      <c r="H28" s="127">
        <v>100</v>
      </c>
    </row>
    <row r="29" spans="2:8" ht="15.75" x14ac:dyDescent="0.2">
      <c r="B29" s="122" t="s">
        <v>25</v>
      </c>
      <c r="C29" s="90">
        <v>25</v>
      </c>
      <c r="D29" s="174"/>
      <c r="E29" s="127">
        <f t="shared" si="0"/>
        <v>0</v>
      </c>
      <c r="F29" s="90">
        <v>25</v>
      </c>
      <c r="G29" s="174">
        <v>0</v>
      </c>
      <c r="H29" s="127">
        <v>0</v>
      </c>
    </row>
    <row r="30" spans="2:8" ht="15.75" x14ac:dyDescent="0.2">
      <c r="B30" s="122" t="s">
        <v>26</v>
      </c>
      <c r="C30" s="90">
        <v>71</v>
      </c>
      <c r="D30" s="174">
        <v>71</v>
      </c>
      <c r="E30" s="127">
        <f t="shared" si="0"/>
        <v>100</v>
      </c>
      <c r="F30" s="90">
        <v>0</v>
      </c>
      <c r="G30" s="174"/>
      <c r="H30" s="127">
        <v>0</v>
      </c>
    </row>
    <row r="31" spans="2:8" ht="15.75" x14ac:dyDescent="0.2">
      <c r="B31" s="122" t="s">
        <v>27</v>
      </c>
      <c r="C31" s="90">
        <v>84</v>
      </c>
      <c r="D31" s="174"/>
      <c r="E31" s="127">
        <f t="shared" si="0"/>
        <v>0</v>
      </c>
      <c r="F31" s="90">
        <v>12</v>
      </c>
      <c r="G31" s="174"/>
      <c r="H31" s="127">
        <v>0</v>
      </c>
    </row>
    <row r="32" spans="2:8" ht="16.5" thickBot="1" x14ac:dyDescent="0.25">
      <c r="B32" s="124" t="s">
        <v>28</v>
      </c>
      <c r="C32" s="15">
        <v>10</v>
      </c>
      <c r="D32" s="175">
        <v>10</v>
      </c>
      <c r="E32" s="128">
        <f t="shared" si="0"/>
        <v>100</v>
      </c>
      <c r="F32" s="15"/>
      <c r="G32" s="175">
        <v>22</v>
      </c>
      <c r="H32" s="128">
        <v>0</v>
      </c>
    </row>
    <row r="33" spans="2:8" ht="16.5" thickBot="1" x14ac:dyDescent="0.25">
      <c r="B33" s="125" t="s">
        <v>29</v>
      </c>
      <c r="C33" s="103">
        <f>SUM(C8:C32)</f>
        <v>2138</v>
      </c>
      <c r="D33" s="129">
        <f>SUM(D8:D32)</f>
        <v>628</v>
      </c>
      <c r="E33" s="126">
        <f>IF(C33=0,0,D33*100/C33)</f>
        <v>29.373246024321794</v>
      </c>
      <c r="F33" s="212">
        <v>1290</v>
      </c>
      <c r="G33" s="212">
        <v>207</v>
      </c>
      <c r="H33" s="126">
        <v>16.046511627906977</v>
      </c>
    </row>
  </sheetData>
  <mergeCells count="2">
    <mergeCell ref="C5:E5"/>
    <mergeCell ref="F5:H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</vt:lpstr>
      <vt:lpstr>2 1МОЗ</vt:lpstr>
      <vt:lpstr>2 (2)ДСС</vt:lpstr>
      <vt:lpstr>2 (3)вооз</vt:lpstr>
      <vt:lpstr>3</vt:lpstr>
      <vt:lpstr> 4 </vt:lpstr>
      <vt:lpstr>5</vt:lpstr>
      <vt:lpstr>'1'!Заголовки_для_печати</vt:lpstr>
      <vt:lpstr>'2 (2)ДСС'!Заголовки_для_печати</vt:lpstr>
      <vt:lpstr>'2 (3)вооз'!Заголовки_для_печати</vt:lpstr>
      <vt:lpstr>'2 1МОЗ'!Заголовки_для_печати</vt:lpstr>
      <vt:lpstr>' 4 '!Область_печати</vt:lpstr>
      <vt:lpstr>'1'!Область_печати</vt:lpstr>
    </vt:vector>
  </TitlesOfParts>
  <Company>NhT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oooi</dc:creator>
  <cp:lastModifiedBy>НИВ</cp:lastModifiedBy>
  <cp:lastPrinted>2021-05-19T15:17:48Z</cp:lastPrinted>
  <dcterms:created xsi:type="dcterms:W3CDTF">2016-12-22T02:03:11Z</dcterms:created>
  <dcterms:modified xsi:type="dcterms:W3CDTF">2021-05-27T15:07:44Z</dcterms:modified>
</cp:coreProperties>
</file>